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a\Dropbox\OLTV\4. Schüleranlässe\2024-25\Unihockey\"/>
    </mc:Choice>
  </mc:AlternateContent>
  <xr:revisionPtr revIDLastSave="0" documentId="8_{F63E28C4-4673-4D93-8D06-173F47A16155}" xr6:coauthVersionLast="47" xr6:coauthVersionMax="47" xr10:uidLastSave="{00000000-0000-0000-0000-000000000000}"/>
  <bookViews>
    <workbookView xWindow="-120" yWindow="-120" windowWidth="29040" windowHeight="15720" xr2:uid="{E3DC7E9B-C853-452F-ADF4-AB8D89E946CF}"/>
  </bookViews>
  <sheets>
    <sheet name="Tabelle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9" i="1" l="1"/>
  <c r="G127" i="1"/>
  <c r="G128" i="1"/>
  <c r="I129" i="1"/>
  <c r="J104" i="1"/>
  <c r="D129" i="1"/>
  <c r="J108" i="1"/>
  <c r="E129" i="1"/>
  <c r="F129" i="1"/>
  <c r="I100" i="1"/>
  <c r="D127" i="1"/>
  <c r="I104" i="1"/>
  <c r="E127" i="1"/>
  <c r="F127" i="1"/>
  <c r="J100" i="1"/>
  <c r="D128" i="1"/>
  <c r="I108" i="1"/>
  <c r="E128" i="1"/>
  <c r="F128" i="1"/>
  <c r="H129" i="1"/>
  <c r="I17" i="1"/>
  <c r="C76" i="1"/>
  <c r="I23" i="1"/>
  <c r="D76" i="1"/>
  <c r="J35" i="1"/>
  <c r="E76" i="1"/>
  <c r="I41" i="1"/>
  <c r="F76" i="1"/>
  <c r="I50" i="1"/>
  <c r="G76" i="1"/>
  <c r="I76" i="1"/>
  <c r="J17" i="1"/>
  <c r="C77" i="1"/>
  <c r="J26" i="1"/>
  <c r="D77" i="1"/>
  <c r="I32" i="1"/>
  <c r="E77" i="1"/>
  <c r="J47" i="1"/>
  <c r="F77" i="1"/>
  <c r="I53" i="1"/>
  <c r="G77" i="1"/>
  <c r="I77" i="1"/>
  <c r="I14" i="1"/>
  <c r="C78" i="1"/>
  <c r="J29" i="1"/>
  <c r="D78" i="1"/>
  <c r="J32" i="1"/>
  <c r="E78" i="1"/>
  <c r="J41" i="1"/>
  <c r="F78" i="1"/>
  <c r="I56" i="1"/>
  <c r="G78" i="1"/>
  <c r="I78" i="1"/>
  <c r="J14" i="1"/>
  <c r="C79" i="1"/>
  <c r="J23" i="1"/>
  <c r="D79" i="1"/>
  <c r="J38" i="1"/>
  <c r="E79" i="1"/>
  <c r="J44" i="1"/>
  <c r="F79" i="1"/>
  <c r="J53" i="1"/>
  <c r="G79" i="1"/>
  <c r="I79" i="1"/>
  <c r="I20" i="1"/>
  <c r="C80" i="1"/>
  <c r="I26" i="1"/>
  <c r="D80" i="1"/>
  <c r="I35" i="1"/>
  <c r="E80" i="1"/>
  <c r="I44" i="1"/>
  <c r="F80" i="1"/>
  <c r="J56" i="1"/>
  <c r="G80" i="1"/>
  <c r="I80" i="1"/>
  <c r="J20" i="1"/>
  <c r="C81" i="1"/>
  <c r="I29" i="1"/>
  <c r="D81" i="1"/>
  <c r="I38" i="1"/>
  <c r="E81" i="1"/>
  <c r="I47" i="1"/>
  <c r="F81" i="1"/>
  <c r="J50" i="1"/>
  <c r="G81" i="1"/>
  <c r="I81" i="1"/>
  <c r="J76" i="1"/>
  <c r="J77" i="1"/>
  <c r="J78" i="1"/>
  <c r="J79" i="1"/>
  <c r="J80" i="1"/>
  <c r="C129" i="1"/>
  <c r="I128" i="1"/>
  <c r="H128" i="1"/>
  <c r="F17" i="1"/>
  <c r="C68" i="1"/>
  <c r="F23" i="1"/>
  <c r="D68" i="1"/>
  <c r="G35" i="1"/>
  <c r="E68" i="1"/>
  <c r="F41" i="1"/>
  <c r="F68" i="1"/>
  <c r="F50" i="1"/>
  <c r="G68" i="1"/>
  <c r="I68" i="1"/>
  <c r="G17" i="1"/>
  <c r="C69" i="1"/>
  <c r="G26" i="1"/>
  <c r="D69" i="1"/>
  <c r="F32" i="1"/>
  <c r="E69" i="1"/>
  <c r="G47" i="1"/>
  <c r="F69" i="1"/>
  <c r="F53" i="1"/>
  <c r="G69" i="1"/>
  <c r="I69" i="1"/>
  <c r="F14" i="1"/>
  <c r="C70" i="1"/>
  <c r="G29" i="1"/>
  <c r="D70" i="1"/>
  <c r="G32" i="1"/>
  <c r="E70" i="1"/>
  <c r="G41" i="1"/>
  <c r="F70" i="1"/>
  <c r="F56" i="1"/>
  <c r="G70" i="1"/>
  <c r="I70" i="1"/>
  <c r="G14" i="1"/>
  <c r="C71" i="1"/>
  <c r="G23" i="1"/>
  <c r="D71" i="1"/>
  <c r="G38" i="1"/>
  <c r="E71" i="1"/>
  <c r="G44" i="1"/>
  <c r="F71" i="1"/>
  <c r="G53" i="1"/>
  <c r="G71" i="1"/>
  <c r="I71" i="1"/>
  <c r="F20" i="1"/>
  <c r="C72" i="1"/>
  <c r="F26" i="1"/>
  <c r="D72" i="1"/>
  <c r="F35" i="1"/>
  <c r="E72" i="1"/>
  <c r="F44" i="1"/>
  <c r="F72" i="1"/>
  <c r="G56" i="1"/>
  <c r="G72" i="1"/>
  <c r="I72" i="1"/>
  <c r="G20" i="1"/>
  <c r="C73" i="1"/>
  <c r="F29" i="1"/>
  <c r="D73" i="1"/>
  <c r="F38" i="1"/>
  <c r="E73" i="1"/>
  <c r="F47" i="1"/>
  <c r="F73" i="1"/>
  <c r="G50" i="1"/>
  <c r="G73" i="1"/>
  <c r="I73" i="1"/>
  <c r="J68" i="1"/>
  <c r="J69" i="1"/>
  <c r="J70" i="1"/>
  <c r="J71" i="1"/>
  <c r="J72" i="1"/>
  <c r="C128" i="1"/>
  <c r="I127" i="1"/>
  <c r="H127" i="1"/>
  <c r="C17" i="1"/>
  <c r="C60" i="1"/>
  <c r="C23" i="1"/>
  <c r="D60" i="1"/>
  <c r="D35" i="1"/>
  <c r="E60" i="1"/>
  <c r="C41" i="1"/>
  <c r="F60" i="1"/>
  <c r="C50" i="1"/>
  <c r="G60" i="1"/>
  <c r="I60" i="1"/>
  <c r="D17" i="1"/>
  <c r="C61" i="1"/>
  <c r="D26" i="1"/>
  <c r="D61" i="1"/>
  <c r="C32" i="1"/>
  <c r="E61" i="1"/>
  <c r="D47" i="1"/>
  <c r="F61" i="1"/>
  <c r="C53" i="1"/>
  <c r="G61" i="1"/>
  <c r="I61" i="1"/>
  <c r="C14" i="1"/>
  <c r="C62" i="1"/>
  <c r="D29" i="1"/>
  <c r="D62" i="1"/>
  <c r="D32" i="1"/>
  <c r="E62" i="1"/>
  <c r="D41" i="1"/>
  <c r="F62" i="1"/>
  <c r="C56" i="1"/>
  <c r="G62" i="1"/>
  <c r="I62" i="1"/>
  <c r="D14" i="1"/>
  <c r="C63" i="1"/>
  <c r="D23" i="1"/>
  <c r="D63" i="1"/>
  <c r="D38" i="1"/>
  <c r="E63" i="1"/>
  <c r="D44" i="1"/>
  <c r="F63" i="1"/>
  <c r="D53" i="1"/>
  <c r="G63" i="1"/>
  <c r="I63" i="1"/>
  <c r="C20" i="1"/>
  <c r="C64" i="1"/>
  <c r="C26" i="1"/>
  <c r="D64" i="1"/>
  <c r="C35" i="1"/>
  <c r="E64" i="1"/>
  <c r="C44" i="1"/>
  <c r="F64" i="1"/>
  <c r="D56" i="1"/>
  <c r="G64" i="1"/>
  <c r="I64" i="1"/>
  <c r="D20" i="1"/>
  <c r="C65" i="1"/>
  <c r="C29" i="1"/>
  <c r="D65" i="1"/>
  <c r="C38" i="1"/>
  <c r="E65" i="1"/>
  <c r="C47" i="1"/>
  <c r="F65" i="1"/>
  <c r="D50" i="1"/>
  <c r="G65" i="1"/>
  <c r="I65" i="1"/>
  <c r="J60" i="1"/>
  <c r="C127" i="1"/>
  <c r="G126" i="1"/>
  <c r="G124" i="1"/>
  <c r="G125" i="1"/>
  <c r="I126" i="1"/>
  <c r="G104" i="1"/>
  <c r="D126" i="1"/>
  <c r="G108" i="1"/>
  <c r="E126" i="1"/>
  <c r="F126" i="1"/>
  <c r="F100" i="1"/>
  <c r="D124" i="1"/>
  <c r="F104" i="1"/>
  <c r="E124" i="1"/>
  <c r="F124" i="1"/>
  <c r="G100" i="1"/>
  <c r="D125" i="1"/>
  <c r="F108" i="1"/>
  <c r="E125" i="1"/>
  <c r="F125" i="1"/>
  <c r="H126" i="1"/>
  <c r="C126" i="1"/>
  <c r="I125" i="1"/>
  <c r="H125" i="1"/>
  <c r="C125" i="1"/>
  <c r="I124" i="1"/>
  <c r="H124" i="1"/>
  <c r="J61" i="1"/>
  <c r="J62" i="1"/>
  <c r="J63" i="1"/>
  <c r="J64" i="1"/>
  <c r="J65" i="1"/>
  <c r="C124" i="1"/>
  <c r="G123" i="1"/>
  <c r="G121" i="1"/>
  <c r="G122" i="1"/>
  <c r="I123" i="1"/>
  <c r="D104" i="1"/>
  <c r="D123" i="1"/>
  <c r="D108" i="1"/>
  <c r="E123" i="1"/>
  <c r="F123" i="1"/>
  <c r="C100" i="1"/>
  <c r="D121" i="1"/>
  <c r="C104" i="1"/>
  <c r="E121" i="1"/>
  <c r="F121" i="1"/>
  <c r="D100" i="1"/>
  <c r="D122" i="1"/>
  <c r="C108" i="1"/>
  <c r="E122" i="1"/>
  <c r="F122" i="1"/>
  <c r="H123" i="1"/>
  <c r="C123" i="1"/>
  <c r="I122" i="1"/>
  <c r="H122" i="1"/>
  <c r="C122" i="1"/>
  <c r="I121" i="1"/>
  <c r="H121" i="1"/>
  <c r="C121" i="1"/>
  <c r="G120" i="1"/>
  <c r="G118" i="1"/>
  <c r="G119" i="1"/>
  <c r="I120" i="1"/>
  <c r="J92" i="1"/>
  <c r="D120" i="1"/>
  <c r="J96" i="1"/>
  <c r="E120" i="1"/>
  <c r="F120" i="1"/>
  <c r="I88" i="1"/>
  <c r="D118" i="1"/>
  <c r="I92" i="1"/>
  <c r="E118" i="1"/>
  <c r="F118" i="1"/>
  <c r="J88" i="1"/>
  <c r="D119" i="1"/>
  <c r="I96" i="1"/>
  <c r="E119" i="1"/>
  <c r="F119" i="1"/>
  <c r="H120" i="1"/>
  <c r="C120" i="1"/>
  <c r="I119" i="1"/>
  <c r="H119" i="1"/>
  <c r="C119" i="1"/>
  <c r="I118" i="1"/>
  <c r="H118" i="1"/>
  <c r="C118" i="1"/>
  <c r="G117" i="1"/>
  <c r="G115" i="1"/>
  <c r="G116" i="1"/>
  <c r="I117" i="1"/>
  <c r="G92" i="1"/>
  <c r="D117" i="1"/>
  <c r="G96" i="1"/>
  <c r="E117" i="1"/>
  <c r="F117" i="1"/>
  <c r="F88" i="1"/>
  <c r="D115" i="1"/>
  <c r="F92" i="1"/>
  <c r="E115" i="1"/>
  <c r="F115" i="1"/>
  <c r="G88" i="1"/>
  <c r="D116" i="1"/>
  <c r="F96" i="1"/>
  <c r="E116" i="1"/>
  <c r="F116" i="1"/>
  <c r="H117" i="1"/>
  <c r="C117" i="1"/>
  <c r="I116" i="1"/>
  <c r="H116" i="1"/>
  <c r="C116" i="1"/>
  <c r="I115" i="1"/>
  <c r="H115" i="1"/>
  <c r="C115" i="1"/>
  <c r="G114" i="1"/>
  <c r="G112" i="1"/>
  <c r="G113" i="1"/>
  <c r="I114" i="1"/>
  <c r="D92" i="1"/>
  <c r="D114" i="1"/>
  <c r="D96" i="1"/>
  <c r="E114" i="1"/>
  <c r="F114" i="1"/>
  <c r="C88" i="1"/>
  <c r="D112" i="1"/>
  <c r="C92" i="1"/>
  <c r="E112" i="1"/>
  <c r="F112" i="1"/>
  <c r="D88" i="1"/>
  <c r="D113" i="1"/>
  <c r="C96" i="1"/>
  <c r="E113" i="1"/>
  <c r="F113" i="1"/>
  <c r="H114" i="1"/>
  <c r="C114" i="1"/>
  <c r="I113" i="1"/>
  <c r="H113" i="1"/>
  <c r="J73" i="1"/>
  <c r="C113" i="1"/>
  <c r="I112" i="1"/>
  <c r="H112" i="1"/>
  <c r="C112" i="1"/>
  <c r="J106" i="1"/>
  <c r="I106" i="1"/>
  <c r="B89" i="1"/>
  <c r="B93" i="1"/>
  <c r="B97" i="1"/>
  <c r="B101" i="1"/>
  <c r="B105" i="1"/>
  <c r="B106" i="1"/>
  <c r="E106" i="1"/>
  <c r="H106" i="1"/>
  <c r="G106" i="1"/>
  <c r="F106" i="1"/>
  <c r="D106" i="1"/>
  <c r="C106" i="1"/>
  <c r="E105" i="1"/>
  <c r="H105" i="1"/>
  <c r="J102" i="1"/>
  <c r="I102" i="1"/>
  <c r="B102" i="1"/>
  <c r="E102" i="1"/>
  <c r="H102" i="1"/>
  <c r="G102" i="1"/>
  <c r="F102" i="1"/>
  <c r="D102" i="1"/>
  <c r="C102" i="1"/>
  <c r="E101" i="1"/>
  <c r="H101" i="1"/>
  <c r="J98" i="1"/>
  <c r="I98" i="1"/>
  <c r="B98" i="1"/>
  <c r="E98" i="1"/>
  <c r="H98" i="1"/>
  <c r="G98" i="1"/>
  <c r="F98" i="1"/>
  <c r="D98" i="1"/>
  <c r="C98" i="1"/>
  <c r="E97" i="1"/>
  <c r="H97" i="1"/>
  <c r="J94" i="1"/>
  <c r="I94" i="1"/>
  <c r="B94" i="1"/>
  <c r="E94" i="1"/>
  <c r="H94" i="1"/>
  <c r="G94" i="1"/>
  <c r="F94" i="1"/>
  <c r="D94" i="1"/>
  <c r="C94" i="1"/>
  <c r="E93" i="1"/>
  <c r="H93" i="1"/>
  <c r="J90" i="1"/>
  <c r="I90" i="1"/>
  <c r="B90" i="1"/>
  <c r="E90" i="1"/>
  <c r="H90" i="1"/>
  <c r="G90" i="1"/>
  <c r="F90" i="1"/>
  <c r="D90" i="1"/>
  <c r="C90" i="1"/>
  <c r="E89" i="1"/>
  <c r="H89" i="1"/>
  <c r="J86" i="1"/>
  <c r="I86" i="1"/>
  <c r="B86" i="1"/>
  <c r="E86" i="1"/>
  <c r="H86" i="1"/>
  <c r="G86" i="1"/>
  <c r="F86" i="1"/>
  <c r="D86" i="1"/>
  <c r="C86" i="1"/>
  <c r="E85" i="1"/>
  <c r="H85" i="1"/>
  <c r="H81" i="1"/>
  <c r="H76" i="1"/>
  <c r="H77" i="1"/>
  <c r="H78" i="1"/>
  <c r="H79" i="1"/>
  <c r="H80" i="1"/>
  <c r="K81" i="1"/>
  <c r="K80" i="1"/>
  <c r="K79" i="1"/>
  <c r="K78" i="1"/>
  <c r="K77" i="1"/>
  <c r="K76" i="1"/>
  <c r="H73" i="1"/>
  <c r="H68" i="1"/>
  <c r="H69" i="1"/>
  <c r="H70" i="1"/>
  <c r="H71" i="1"/>
  <c r="H72" i="1"/>
  <c r="K73" i="1"/>
  <c r="K72" i="1"/>
  <c r="K71" i="1"/>
  <c r="K70" i="1"/>
  <c r="K69" i="1"/>
  <c r="K68" i="1"/>
  <c r="H65" i="1"/>
  <c r="H60" i="1"/>
  <c r="H61" i="1"/>
  <c r="H62" i="1"/>
  <c r="H63" i="1"/>
  <c r="H64" i="1"/>
  <c r="K65" i="1"/>
  <c r="K64" i="1"/>
  <c r="K63" i="1"/>
  <c r="K62" i="1"/>
  <c r="K61" i="1"/>
  <c r="K60" i="1"/>
  <c r="B15" i="1"/>
  <c r="B18" i="1"/>
  <c r="B21" i="1"/>
  <c r="B24" i="1"/>
  <c r="B27" i="1"/>
  <c r="B30" i="1"/>
  <c r="B33" i="1"/>
  <c r="B36" i="1"/>
  <c r="B39" i="1"/>
  <c r="B42" i="1"/>
  <c r="B45" i="1"/>
  <c r="B48" i="1"/>
  <c r="B51" i="1"/>
  <c r="B54" i="1"/>
  <c r="B55" i="1"/>
  <c r="E55" i="1"/>
  <c r="H55" i="1"/>
  <c r="E54" i="1"/>
  <c r="H54" i="1"/>
  <c r="B52" i="1"/>
  <c r="E52" i="1"/>
  <c r="H52" i="1"/>
  <c r="E51" i="1"/>
  <c r="H51" i="1"/>
  <c r="B49" i="1"/>
  <c r="E49" i="1"/>
  <c r="H49" i="1"/>
  <c r="E48" i="1"/>
  <c r="H48" i="1"/>
  <c r="B46" i="1"/>
  <c r="E46" i="1"/>
  <c r="H46" i="1"/>
  <c r="E45" i="1"/>
  <c r="H45" i="1"/>
  <c r="B43" i="1"/>
  <c r="E43" i="1"/>
  <c r="H43" i="1"/>
  <c r="E42" i="1"/>
  <c r="H42" i="1"/>
  <c r="B40" i="1"/>
  <c r="E40" i="1"/>
  <c r="H40" i="1"/>
  <c r="E39" i="1"/>
  <c r="H39" i="1"/>
  <c r="B37" i="1"/>
  <c r="E37" i="1"/>
  <c r="H37" i="1"/>
  <c r="E36" i="1"/>
  <c r="H36" i="1"/>
  <c r="B34" i="1"/>
  <c r="E34" i="1"/>
  <c r="H34" i="1"/>
  <c r="E33" i="1"/>
  <c r="H33" i="1"/>
  <c r="B31" i="1"/>
  <c r="E31" i="1"/>
  <c r="H31" i="1"/>
  <c r="E30" i="1"/>
  <c r="H30" i="1"/>
  <c r="B28" i="1"/>
  <c r="E28" i="1"/>
  <c r="H28" i="1"/>
  <c r="E27" i="1"/>
  <c r="H27" i="1"/>
  <c r="B25" i="1"/>
  <c r="E25" i="1"/>
  <c r="H25" i="1"/>
  <c r="E24" i="1"/>
  <c r="H24" i="1"/>
  <c r="B22" i="1"/>
  <c r="E22" i="1"/>
  <c r="E21" i="1"/>
  <c r="H21" i="1"/>
  <c r="B19" i="1"/>
  <c r="E19" i="1"/>
  <c r="H19" i="1"/>
  <c r="E18" i="1"/>
  <c r="H18" i="1"/>
  <c r="B16" i="1"/>
  <c r="E16" i="1"/>
  <c r="H16" i="1"/>
  <c r="E15" i="1"/>
  <c r="H15" i="1"/>
  <c r="B13" i="1"/>
  <c r="E13" i="1"/>
  <c r="H13" i="1"/>
  <c r="E12" i="1"/>
  <c r="H12" i="1"/>
</calcChain>
</file>

<file path=xl/sharedStrings.xml><?xml version="1.0" encoding="utf-8"?>
<sst xmlns="http://schemas.openxmlformats.org/spreadsheetml/2006/main" count="246" uniqueCount="70">
  <si>
    <t>OLTV</t>
  </si>
  <si>
    <t>Unihockeyturnier</t>
  </si>
  <si>
    <t>Knaben</t>
  </si>
  <si>
    <t>Visp</t>
  </si>
  <si>
    <t>Gruppe A</t>
  </si>
  <si>
    <t>Gruppe B</t>
  </si>
  <si>
    <t>Gruppe C</t>
  </si>
  <si>
    <t>Leuk 1</t>
  </si>
  <si>
    <t>Leuk 2</t>
  </si>
  <si>
    <t>Leukerbad 1</t>
  </si>
  <si>
    <t>Leukerbad 2</t>
  </si>
  <si>
    <t>Zermatt 1</t>
  </si>
  <si>
    <t>Zermatt 2</t>
  </si>
  <si>
    <t>Gampel 1</t>
  </si>
  <si>
    <t>Gampel 2</t>
  </si>
  <si>
    <t>Siders 1</t>
  </si>
  <si>
    <t>Siders 2</t>
  </si>
  <si>
    <t>Visp 1</t>
  </si>
  <si>
    <t>Visp 2</t>
  </si>
  <si>
    <t>Stalden</t>
  </si>
  <si>
    <t>Zaniglas 2</t>
  </si>
  <si>
    <t>Zaniglas 1</t>
  </si>
  <si>
    <t>Fiesch</t>
  </si>
  <si>
    <t>Aletsch</t>
  </si>
  <si>
    <t>Brig</t>
  </si>
  <si>
    <t>Spielplan Gruppenspiele</t>
  </si>
  <si>
    <t>Spielzeiten</t>
  </si>
  <si>
    <t>Spielfeld 1</t>
  </si>
  <si>
    <t>Spielfeld 2</t>
  </si>
  <si>
    <t>Spielfeld 3</t>
  </si>
  <si>
    <t>Resultate Gruppenspiele</t>
  </si>
  <si>
    <t>Spiel 1</t>
  </si>
  <si>
    <t>Spiel 2</t>
  </si>
  <si>
    <t>Spiel 3</t>
  </si>
  <si>
    <t>Spiel 4</t>
  </si>
  <si>
    <t>Spiel 5</t>
  </si>
  <si>
    <t>Tordifferenz</t>
  </si>
  <si>
    <t>Punkte</t>
  </si>
  <si>
    <t>Zwischen-rang</t>
  </si>
  <si>
    <t>Zwischenrang nach Tordifferenz</t>
  </si>
  <si>
    <t>Zwischenrang</t>
  </si>
  <si>
    <t>Spielplan Rangierungsspiele</t>
  </si>
  <si>
    <t>1.A</t>
  </si>
  <si>
    <t>1.B</t>
  </si>
  <si>
    <t>2.A</t>
  </si>
  <si>
    <t>2.B</t>
  </si>
  <si>
    <t>3.A</t>
  </si>
  <si>
    <t>3.B</t>
  </si>
  <si>
    <t>1.C</t>
  </si>
  <si>
    <t>2.C</t>
  </si>
  <si>
    <t>3.C</t>
  </si>
  <si>
    <t>4.A</t>
  </si>
  <si>
    <t>4.B</t>
  </si>
  <si>
    <t>5.A</t>
  </si>
  <si>
    <t>5.B</t>
  </si>
  <si>
    <t>6.A</t>
  </si>
  <si>
    <t>6.B</t>
  </si>
  <si>
    <t>4.C</t>
  </si>
  <si>
    <t>5.C</t>
  </si>
  <si>
    <t>6.C</t>
  </si>
  <si>
    <t>Resultate Rangierungsspiele</t>
  </si>
  <si>
    <t>Team</t>
  </si>
  <si>
    <t>Rang nach Punkten</t>
  </si>
  <si>
    <t>Rang nach Tor-differenz</t>
  </si>
  <si>
    <t>Schlussrang</t>
  </si>
  <si>
    <t>Bei Punktegleichheit nach Gruppenspielen sowie bei den Rangierungspielen Platz 1-3 gilt folgendes:</t>
  </si>
  <si>
    <t>1. Tordifferenz</t>
  </si>
  <si>
    <t>2. Penaltyschiessen best of 5</t>
  </si>
  <si>
    <t>3. Penaltyschiessen best of 1</t>
  </si>
  <si>
    <t>Bei Punktegleichheit nach den Rangierungsspielen zählt nur die Tordifferenz ansonsten gleiche Rangierung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</si>
</sst>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1" fontId="2" fillId="2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0" fillId="0" borderId="1" xfId="0" applyBorder="1"/>
    <xf numFmtId="1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0" fontId="0" fillId="0" borderId="2" xfId="0" applyBorder="1"/>
    <xf numFmtId="0" fontId="0" fillId="0" borderId="3" xfId="0" applyBorder="1"/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1" fillId="0" borderId="4" xfId="0" applyFont="1" applyBorder="1"/>
    <xf numFmtId="20" fontId="1" fillId="0" borderId="7" xfId="0" applyNumberFormat="1" applyFont="1" applyBorder="1"/>
    <xf numFmtId="0" fontId="0" fillId="0" borderId="8" xfId="0" applyBorder="1"/>
    <xf numFmtId="0" fontId="0" fillId="0" borderId="9" xfId="0" applyBorder="1"/>
    <xf numFmtId="20" fontId="1" fillId="0" borderId="10" xfId="0" applyNumberFormat="1" applyFont="1" applyBorder="1"/>
    <xf numFmtId="0" fontId="1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1" fillId="0" borderId="14" xfId="0" applyFont="1" applyBorder="1"/>
    <xf numFmtId="20" fontId="1" fillId="0" borderId="15" xfId="0" applyNumberFormat="1" applyFont="1" applyBorder="1"/>
    <xf numFmtId="0" fontId="0" fillId="0" borderId="16" xfId="0" applyBorder="1"/>
    <xf numFmtId="0" fontId="0" fillId="0" borderId="17" xfId="0" applyBorder="1"/>
    <xf numFmtId="20" fontId="1" fillId="0" borderId="18" xfId="0" applyNumberFormat="1" applyFont="1" applyBorder="1"/>
    <xf numFmtId="0" fontId="1" fillId="0" borderId="10" xfId="0" applyFont="1" applyBorder="1"/>
    <xf numFmtId="20" fontId="1" fillId="0" borderId="14" xfId="0" applyNumberFormat="1" applyFont="1" applyBorder="1"/>
    <xf numFmtId="0" fontId="0" fillId="0" borderId="14" xfId="0" applyBorder="1"/>
    <xf numFmtId="0" fontId="6" fillId="0" borderId="0" xfId="0" applyFont="1"/>
    <xf numFmtId="1" fontId="0" fillId="0" borderId="0" xfId="0" applyNumberFormat="1"/>
    <xf numFmtId="2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20" xfId="0" applyBorder="1"/>
    <xf numFmtId="1" fontId="0" fillId="0" borderId="20" xfId="0" applyNumberFormat="1" applyBorder="1"/>
    <xf numFmtId="1" fontId="8" fillId="0" borderId="21" xfId="0" applyNumberFormat="1" applyFont="1" applyBorder="1" applyAlignment="1">
      <alignment horizontal="center"/>
    </xf>
    <xf numFmtId="1" fontId="0" fillId="0" borderId="8" xfId="0" applyNumberFormat="1" applyBorder="1"/>
    <xf numFmtId="1" fontId="8" fillId="0" borderId="9" xfId="0" applyNumberFormat="1" applyFont="1" applyBorder="1" applyAlignment="1">
      <alignment horizontal="center"/>
    </xf>
    <xf numFmtId="0" fontId="0" fillId="0" borderId="12" xfId="0" applyBorder="1"/>
    <xf numFmtId="1" fontId="0" fillId="0" borderId="12" xfId="0" applyNumberFormat="1" applyBorder="1"/>
    <xf numFmtId="1" fontId="8" fillId="0" borderId="13" xfId="0" applyNumberFormat="1" applyFont="1" applyBorder="1" applyAlignment="1">
      <alignment horizontal="center"/>
    </xf>
    <xf numFmtId="20" fontId="1" fillId="0" borderId="0" xfId="0" applyNumberFormat="1" applyFont="1"/>
    <xf numFmtId="2" fontId="8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20" fontId="1" fillId="0" borderId="4" xfId="0" applyNumberFormat="1" applyFont="1" applyBorder="1"/>
    <xf numFmtId="0" fontId="0" fillId="0" borderId="21" xfId="0" applyBorder="1"/>
    <xf numFmtId="20" fontId="1" fillId="0" borderId="24" xfId="0" applyNumberFormat="1" applyFont="1" applyBorder="1"/>
    <xf numFmtId="0" fontId="1" fillId="0" borderId="7" xfId="0" applyFont="1" applyBorder="1"/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4" borderId="4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1" fillId="5" borderId="7" xfId="0" applyFont="1" applyFill="1" applyBorder="1"/>
    <xf numFmtId="0" fontId="0" fillId="5" borderId="8" xfId="0" applyFill="1" applyBorder="1"/>
    <xf numFmtId="0" fontId="0" fillId="5" borderId="9" xfId="0" applyFill="1" applyBorder="1"/>
    <xf numFmtId="0" fontId="1" fillId="6" borderId="7" xfId="0" applyFont="1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3" xfId="0" applyFill="1" applyBorder="1"/>
    <xf numFmtId="0" fontId="9" fillId="0" borderId="0" xfId="0" applyFont="1"/>
    <xf numFmtId="20" fontId="1" fillId="0" borderId="19" xfId="0" applyNumberFormat="1" applyFont="1" applyBorder="1" applyAlignment="1">
      <alignment horizontal="center" vertical="center"/>
    </xf>
    <xf numFmtId="20" fontId="1" fillId="0" borderId="22" xfId="0" applyNumberFormat="1" applyFont="1" applyBorder="1" applyAlignment="1">
      <alignment horizontal="center" vertical="center"/>
    </xf>
    <xf numFmtId="20" fontId="1" fillId="0" borderId="23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029F-003B-4C1A-ABB2-B8A503AFC956}">
  <dimension ref="A1:R136"/>
  <sheetViews>
    <sheetView tabSelected="1" workbookViewId="0"/>
  </sheetViews>
  <sheetFormatPr baseColWidth="10" defaultColWidth="10.7109375" defaultRowHeight="15" x14ac:dyDescent="0.25"/>
  <cols>
    <col min="1" max="1" width="10.7109375" style="6"/>
    <col min="7" max="9" width="10.85546875" bestFit="1" customWidth="1"/>
    <col min="10" max="10" width="12" style="37" customWidth="1"/>
    <col min="11" max="11" width="15.7109375" style="19" customWidth="1"/>
    <col min="12" max="12" width="11.5703125" style="18" hidden="1" customWidth="1"/>
    <col min="13" max="18" width="10.7109375" style="19"/>
  </cols>
  <sheetData>
    <row r="1" spans="1:18" s="5" customFormat="1" ht="23.25" x14ac:dyDescent="0.35">
      <c r="A1" s="1" t="s">
        <v>0</v>
      </c>
      <c r="B1" s="1"/>
      <c r="C1" s="1" t="s">
        <v>1</v>
      </c>
      <c r="D1" s="1"/>
      <c r="E1" s="1"/>
      <c r="F1" s="1"/>
      <c r="G1" s="1" t="s">
        <v>2</v>
      </c>
      <c r="H1" s="1"/>
      <c r="I1" s="1" t="s">
        <v>3</v>
      </c>
      <c r="J1" s="2"/>
      <c r="K1" s="1">
        <v>2024</v>
      </c>
      <c r="L1" s="3"/>
      <c r="M1" s="4"/>
      <c r="N1" s="4"/>
      <c r="O1" s="4"/>
      <c r="P1" s="4"/>
      <c r="Q1" s="4"/>
      <c r="R1" s="4"/>
    </row>
    <row r="2" spans="1:18" s="6" customFormat="1" ht="15.75" thickBot="1" x14ac:dyDescent="0.3">
      <c r="C2" s="6" t="s">
        <v>4</v>
      </c>
      <c r="F2" s="6" t="s">
        <v>5</v>
      </c>
      <c r="I2" s="6" t="s">
        <v>6</v>
      </c>
      <c r="J2" s="7"/>
      <c r="K2" s="8"/>
      <c r="L2" s="9"/>
      <c r="M2" s="8"/>
      <c r="N2" s="8"/>
      <c r="O2" s="8"/>
      <c r="P2" s="8"/>
      <c r="Q2" s="8"/>
      <c r="R2" s="8"/>
    </row>
    <row r="3" spans="1:18" s="6" customFormat="1" x14ac:dyDescent="0.25">
      <c r="B3"/>
      <c r="C3" s="10" t="s">
        <v>7</v>
      </c>
      <c r="E3"/>
      <c r="F3" s="10" t="s">
        <v>8</v>
      </c>
      <c r="H3"/>
      <c r="I3" s="10" t="s">
        <v>9</v>
      </c>
      <c r="J3" s="11"/>
      <c r="K3" s="12"/>
      <c r="L3" s="13"/>
      <c r="M3" s="12"/>
      <c r="N3" s="12"/>
      <c r="O3" s="8"/>
      <c r="P3" s="8"/>
      <c r="Q3" s="8"/>
      <c r="R3" s="8"/>
    </row>
    <row r="4" spans="1:18" s="6" customFormat="1" x14ac:dyDescent="0.25">
      <c r="B4"/>
      <c r="C4" s="14" t="s">
        <v>10</v>
      </c>
      <c r="E4"/>
      <c r="F4" s="14" t="s">
        <v>11</v>
      </c>
      <c r="H4"/>
      <c r="I4" s="14" t="s">
        <v>12</v>
      </c>
      <c r="J4" s="11"/>
      <c r="K4" s="12"/>
      <c r="L4" s="13"/>
      <c r="M4" s="12"/>
      <c r="N4" s="12"/>
      <c r="O4" s="8"/>
      <c r="P4" s="8"/>
      <c r="Q4" s="8"/>
      <c r="R4" s="8"/>
    </row>
    <row r="5" spans="1:18" s="6" customFormat="1" x14ac:dyDescent="0.25">
      <c r="B5"/>
      <c r="C5" s="14" t="s">
        <v>13</v>
      </c>
      <c r="E5"/>
      <c r="F5" s="14" t="s">
        <v>14</v>
      </c>
      <c r="H5"/>
      <c r="I5" s="14" t="s">
        <v>15</v>
      </c>
      <c r="J5" s="11"/>
      <c r="K5" s="12"/>
      <c r="L5" s="13"/>
      <c r="M5" s="12"/>
      <c r="N5" s="12"/>
      <c r="O5" s="8"/>
      <c r="P5" s="8"/>
      <c r="Q5" s="8"/>
      <c r="R5" s="8"/>
    </row>
    <row r="6" spans="1:18" s="6" customFormat="1" x14ac:dyDescent="0.25">
      <c r="B6"/>
      <c r="C6" s="14" t="s">
        <v>16</v>
      </c>
      <c r="E6"/>
      <c r="F6" s="14" t="s">
        <v>17</v>
      </c>
      <c r="H6"/>
      <c r="I6" s="14" t="s">
        <v>18</v>
      </c>
      <c r="J6" s="11"/>
      <c r="K6" s="12"/>
      <c r="L6" s="13"/>
      <c r="M6" s="12"/>
      <c r="N6" s="12"/>
      <c r="O6" s="8"/>
      <c r="P6" s="8"/>
      <c r="Q6" s="8"/>
      <c r="R6" s="8"/>
    </row>
    <row r="7" spans="1:18" s="6" customFormat="1" x14ac:dyDescent="0.25">
      <c r="B7"/>
      <c r="C7" s="14" t="s">
        <v>19</v>
      </c>
      <c r="E7"/>
      <c r="F7" s="14" t="s">
        <v>20</v>
      </c>
      <c r="H7"/>
      <c r="I7" s="14" t="s">
        <v>21</v>
      </c>
      <c r="J7" s="11"/>
      <c r="K7" s="12"/>
      <c r="L7" s="13"/>
      <c r="M7" s="12"/>
      <c r="N7" s="12"/>
      <c r="O7" s="8"/>
      <c r="P7" s="8"/>
      <c r="Q7" s="8"/>
      <c r="R7" s="8"/>
    </row>
    <row r="8" spans="1:18" s="6" customFormat="1" ht="15.75" thickBot="1" x14ac:dyDescent="0.3">
      <c r="B8"/>
      <c r="C8" s="15" t="s">
        <v>22</v>
      </c>
      <c r="E8"/>
      <c r="F8" s="15" t="s">
        <v>23</v>
      </c>
      <c r="H8"/>
      <c r="I8" s="15" t="s">
        <v>24</v>
      </c>
      <c r="J8" s="16"/>
      <c r="K8" s="17"/>
      <c r="L8" s="9"/>
      <c r="M8" s="8"/>
      <c r="N8" s="8"/>
      <c r="O8" s="8"/>
      <c r="P8" s="8"/>
      <c r="Q8" s="8"/>
      <c r="R8" s="8"/>
    </row>
    <row r="9" spans="1:18" s="6" customFormat="1" x14ac:dyDescent="0.25">
      <c r="B9"/>
      <c r="C9"/>
      <c r="E9"/>
      <c r="F9"/>
      <c r="H9"/>
      <c r="I9"/>
      <c r="J9" s="16"/>
      <c r="K9" s="17"/>
      <c r="L9" s="9"/>
      <c r="M9" s="8"/>
      <c r="N9" s="8"/>
      <c r="O9" s="8"/>
      <c r="P9" s="8"/>
      <c r="Q9" s="8"/>
      <c r="R9" s="8"/>
    </row>
    <row r="10" spans="1:18" ht="19.5" thickBot="1" x14ac:dyDescent="0.35">
      <c r="A10" s="81" t="s">
        <v>25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8" s="6" customFormat="1" x14ac:dyDescent="0.25">
      <c r="B11" s="20" t="s">
        <v>26</v>
      </c>
      <c r="C11" s="82" t="s">
        <v>27</v>
      </c>
      <c r="D11" s="83"/>
      <c r="E11" s="20" t="s">
        <v>26</v>
      </c>
      <c r="F11" s="82" t="s">
        <v>28</v>
      </c>
      <c r="G11" s="83"/>
      <c r="H11" s="20" t="s">
        <v>26</v>
      </c>
      <c r="I11" s="84" t="s">
        <v>29</v>
      </c>
      <c r="J11" s="85"/>
      <c r="K11" s="17"/>
      <c r="L11" s="9"/>
      <c r="M11" s="8"/>
      <c r="N11" s="8"/>
      <c r="O11" s="8"/>
      <c r="P11" s="8"/>
      <c r="Q11" s="8"/>
      <c r="R11" s="8"/>
    </row>
    <row r="12" spans="1:18" x14ac:dyDescent="0.25">
      <c r="B12" s="21">
        <v>0.56597222222222221</v>
      </c>
      <c r="C12" s="22" t="s">
        <v>13</v>
      </c>
      <c r="D12" s="23" t="s">
        <v>16</v>
      </c>
      <c r="E12" s="24">
        <f>B12</f>
        <v>0.56597222222222221</v>
      </c>
      <c r="F12" s="22" t="s">
        <v>14</v>
      </c>
      <c r="G12" s="23" t="s">
        <v>17</v>
      </c>
      <c r="H12" s="24">
        <f>E12</f>
        <v>0.56597222222222221</v>
      </c>
      <c r="I12" s="22" t="s">
        <v>15</v>
      </c>
      <c r="J12" s="23" t="s">
        <v>18</v>
      </c>
    </row>
    <row r="13" spans="1:18" x14ac:dyDescent="0.25">
      <c r="B13" s="21">
        <f>B12+L13</f>
        <v>0.5708333333333333</v>
      </c>
      <c r="C13" s="22">
        <v>2</v>
      </c>
      <c r="D13" s="23">
        <v>2</v>
      </c>
      <c r="E13" s="24">
        <f t="shared" ref="E13" si="0">B13</f>
        <v>0.5708333333333333</v>
      </c>
      <c r="F13" s="22">
        <v>0</v>
      </c>
      <c r="G13" s="23">
        <v>8</v>
      </c>
      <c r="H13" s="24">
        <f>E13</f>
        <v>0.5708333333333333</v>
      </c>
      <c r="I13" s="22">
        <v>0</v>
      </c>
      <c r="J13" s="23">
        <v>4</v>
      </c>
      <c r="L13" s="18">
        <v>4.8611111111111112E-3</v>
      </c>
    </row>
    <row r="14" spans="1:18" ht="15.75" thickBot="1" x14ac:dyDescent="0.3">
      <c r="A14"/>
      <c r="B14" s="25"/>
      <c r="C14" s="26">
        <f>IF(C13&gt;D13,2,IF(C13=D13,1,(IF(C13&lt;D13,0))))</f>
        <v>1</v>
      </c>
      <c r="D14" s="27">
        <f>IF(D13&gt;C13,2,IF(D13=C13,1,(IF(D13&lt;C13,0))))</f>
        <v>1</v>
      </c>
      <c r="E14" s="28"/>
      <c r="F14" s="26">
        <f>IF(F13&gt;G13,2,IF(F13=G13,1,(IF(F13&lt;G13,0))))</f>
        <v>0</v>
      </c>
      <c r="G14" s="27">
        <f>IF(G13&gt;F13,2,IF(G13=F13,1,(IF(G13&lt;F13,0))))</f>
        <v>2</v>
      </c>
      <c r="H14" s="28"/>
      <c r="I14" s="26">
        <f>IF(I13&gt;J13,2,IF(I13=J13,1,(IF(I13&lt;J13,0))))</f>
        <v>0</v>
      </c>
      <c r="J14" s="27">
        <f>IF(J13&gt;I13,2,IF(J13=I13,1,(IF(J13&lt;I13,0))))</f>
        <v>2</v>
      </c>
    </row>
    <row r="15" spans="1:18" x14ac:dyDescent="0.25">
      <c r="B15" s="29">
        <f>B12+L15</f>
        <v>0.57152777777777775</v>
      </c>
      <c r="C15" s="30" t="s">
        <v>7</v>
      </c>
      <c r="D15" s="31" t="s">
        <v>10</v>
      </c>
      <c r="E15" s="32">
        <f>B15</f>
        <v>0.57152777777777775</v>
      </c>
      <c r="F15" s="30" t="s">
        <v>8</v>
      </c>
      <c r="G15" s="31" t="s">
        <v>11</v>
      </c>
      <c r="H15" s="32">
        <f>E15</f>
        <v>0.57152777777777775</v>
      </c>
      <c r="I15" s="30" t="s">
        <v>9</v>
      </c>
      <c r="J15" s="31" t="s">
        <v>12</v>
      </c>
      <c r="L15" s="18">
        <v>5.5555555555555558E-3</v>
      </c>
    </row>
    <row r="16" spans="1:18" x14ac:dyDescent="0.25">
      <c r="B16" s="21">
        <f>B15+L16</f>
        <v>0.57638888888888884</v>
      </c>
      <c r="C16" s="22">
        <v>0</v>
      </c>
      <c r="D16" s="23">
        <v>1</v>
      </c>
      <c r="E16" s="24">
        <f>B16</f>
        <v>0.57638888888888884</v>
      </c>
      <c r="F16" s="22">
        <v>1</v>
      </c>
      <c r="G16" s="23">
        <v>1</v>
      </c>
      <c r="H16" s="24">
        <f>E16</f>
        <v>0.57638888888888884</v>
      </c>
      <c r="I16" s="22">
        <v>2</v>
      </c>
      <c r="J16" s="23">
        <v>0</v>
      </c>
      <c r="L16" s="18">
        <v>4.8611111111111112E-3</v>
      </c>
    </row>
    <row r="17" spans="1:12" ht="15.75" thickBot="1" x14ac:dyDescent="0.3">
      <c r="A17"/>
      <c r="B17" s="25"/>
      <c r="C17" s="26">
        <f>IF(C16&gt;D16,2,IF(C16=D16,1,(IF(C16&lt;D16,0))))</f>
        <v>0</v>
      </c>
      <c r="D17" s="27">
        <f>IF(D16&gt;C16,2,IF(D16=C16,1,(IF(D16&lt;C16,0))))</f>
        <v>2</v>
      </c>
      <c r="E17" s="28"/>
      <c r="F17" s="26">
        <f>IF(F16&gt;G16,2,IF(F16=G16,1,(IF(F16&lt;G16,0))))</f>
        <v>1</v>
      </c>
      <c r="G17" s="27">
        <f>IF(G16&gt;F16,2,IF(G16=F16,1,(IF(G16&lt;F16,0))))</f>
        <v>1</v>
      </c>
      <c r="H17" s="28"/>
      <c r="I17" s="26">
        <f>IF(I16&gt;J16,2,IF(I16=J16,1,(IF(I16&lt;J16,0))))</f>
        <v>2</v>
      </c>
      <c r="J17" s="27">
        <f>IF(J16&gt;I16,2,IF(J16=I16,1,(IF(J16&lt;I16,0))))</f>
        <v>0</v>
      </c>
    </row>
    <row r="18" spans="1:12" x14ac:dyDescent="0.25">
      <c r="B18" s="29">
        <f>B15+L18</f>
        <v>0.57708333333333328</v>
      </c>
      <c r="C18" s="30" t="s">
        <v>19</v>
      </c>
      <c r="D18" s="31" t="s">
        <v>22</v>
      </c>
      <c r="E18" s="32">
        <f t="shared" ref="E18:E19" si="1">B18</f>
        <v>0.57708333333333328</v>
      </c>
      <c r="F18" s="30" t="s">
        <v>20</v>
      </c>
      <c r="G18" s="31" t="s">
        <v>23</v>
      </c>
      <c r="H18" s="32">
        <f>E18</f>
        <v>0.57708333333333328</v>
      </c>
      <c r="I18" s="30" t="s">
        <v>21</v>
      </c>
      <c r="J18" s="31" t="s">
        <v>24</v>
      </c>
      <c r="L18" s="18">
        <v>5.5555555555555558E-3</v>
      </c>
    </row>
    <row r="19" spans="1:12" x14ac:dyDescent="0.25">
      <c r="B19" s="21">
        <f>B18+L19</f>
        <v>0.58194444444444438</v>
      </c>
      <c r="C19" s="22">
        <v>1</v>
      </c>
      <c r="D19" s="23">
        <v>2</v>
      </c>
      <c r="E19" s="24">
        <f t="shared" si="1"/>
        <v>0.58194444444444438</v>
      </c>
      <c r="F19" s="22">
        <v>0</v>
      </c>
      <c r="G19" s="23">
        <v>1</v>
      </c>
      <c r="H19" s="24">
        <f>E19</f>
        <v>0.58194444444444438</v>
      </c>
      <c r="I19" s="22">
        <v>0</v>
      </c>
      <c r="J19" s="23">
        <v>2</v>
      </c>
      <c r="L19" s="18">
        <v>4.8611111111111112E-3</v>
      </c>
    </row>
    <row r="20" spans="1:12" ht="15.75" thickBot="1" x14ac:dyDescent="0.3">
      <c r="A20"/>
      <c r="B20" s="25"/>
      <c r="C20" s="26">
        <f>IF(C19&gt;D19,2,IF(C19=D19,1,(IF(C19&lt;D19,0))))</f>
        <v>0</v>
      </c>
      <c r="D20" s="27">
        <f>IF(D19&gt;C19,2,IF(D19=C19,1,(IF(D19&lt;C19,0))))</f>
        <v>2</v>
      </c>
      <c r="E20" s="28"/>
      <c r="F20" s="26">
        <f>IF(F19&gt;G19,2,IF(F19=G19,1,(IF(F19&lt;G19,0))))</f>
        <v>0</v>
      </c>
      <c r="G20" s="27">
        <f>IF(G19&gt;F19,2,IF(G19=F19,1,(IF(G19&lt;F19,0))))</f>
        <v>2</v>
      </c>
      <c r="H20" s="28"/>
      <c r="I20" s="26">
        <f>IF(I19&gt;J19,2,IF(I19=J19,1,(IF(I19&lt;J19,0))))</f>
        <v>0</v>
      </c>
      <c r="J20" s="27">
        <f>IF(J19&gt;I19,2,IF(J19=I19,1,(IF(J19&lt;I19,0))))</f>
        <v>2</v>
      </c>
    </row>
    <row r="21" spans="1:12" x14ac:dyDescent="0.25">
      <c r="B21" s="29">
        <f>B18+L21</f>
        <v>0.58263888888888882</v>
      </c>
      <c r="C21" s="30" t="s">
        <v>7</v>
      </c>
      <c r="D21" s="31" t="s">
        <v>16</v>
      </c>
      <c r="E21" s="32">
        <f t="shared" ref="E21:E22" si="2">B21</f>
        <v>0.58263888888888882</v>
      </c>
      <c r="F21" s="30" t="s">
        <v>8</v>
      </c>
      <c r="G21" s="31" t="s">
        <v>17</v>
      </c>
      <c r="H21" s="32">
        <f>E21</f>
        <v>0.58263888888888882</v>
      </c>
      <c r="I21" s="30" t="s">
        <v>9</v>
      </c>
      <c r="J21" s="31" t="s">
        <v>18</v>
      </c>
      <c r="L21" s="18">
        <v>5.5555555555555558E-3</v>
      </c>
    </row>
    <row r="22" spans="1:12" x14ac:dyDescent="0.25">
      <c r="B22" s="21">
        <f>B21+L22</f>
        <v>0.58749999999999991</v>
      </c>
      <c r="C22" s="22">
        <v>1</v>
      </c>
      <c r="D22" s="23">
        <v>2</v>
      </c>
      <c r="E22" s="24">
        <f t="shared" si="2"/>
        <v>0.58749999999999991</v>
      </c>
      <c r="F22" s="22">
        <v>0</v>
      </c>
      <c r="G22" s="23">
        <v>5</v>
      </c>
      <c r="H22" s="33"/>
      <c r="I22" s="22">
        <v>1</v>
      </c>
      <c r="J22" s="23">
        <v>1</v>
      </c>
      <c r="L22" s="18">
        <v>4.8611111111111112E-3</v>
      </c>
    </row>
    <row r="23" spans="1:12" ht="15.75" thickBot="1" x14ac:dyDescent="0.3">
      <c r="A23"/>
      <c r="B23" s="25"/>
      <c r="C23" s="26">
        <f>IF(C22&gt;D22,2,IF(C22=D22,1,(IF(C22&lt;D22,0))))</f>
        <v>0</v>
      </c>
      <c r="D23" s="27">
        <f>IF(D22&gt;C22,2,IF(D22=C22,1,(IF(D22&lt;C22,0))))</f>
        <v>2</v>
      </c>
      <c r="E23" s="28"/>
      <c r="F23" s="26">
        <f>IF(F22&gt;G22,2,IF(F22=G22,1,(IF(F22&lt;G22,0))))</f>
        <v>0</v>
      </c>
      <c r="G23" s="27">
        <f>IF(G22&gt;F22,2,IF(G22=F22,1,(IF(G22&lt;F22,0))))</f>
        <v>2</v>
      </c>
      <c r="H23" s="28"/>
      <c r="I23" s="26">
        <f>IF(I22&gt;J22,2,IF(I22=J22,1,(IF(I22&lt;J22,0))))</f>
        <v>1</v>
      </c>
      <c r="J23" s="27">
        <f>IF(J22&gt;I22,2,IF(J22=I22,1,(IF(J22&lt;I22,0))))</f>
        <v>1</v>
      </c>
    </row>
    <row r="24" spans="1:12" x14ac:dyDescent="0.25">
      <c r="B24" s="29">
        <f>B21+L24</f>
        <v>0.58819444444444435</v>
      </c>
      <c r="C24" s="30" t="s">
        <v>19</v>
      </c>
      <c r="D24" s="31" t="s">
        <v>10</v>
      </c>
      <c r="E24" s="32">
        <f t="shared" ref="E24:E25" si="3">B24</f>
        <v>0.58819444444444435</v>
      </c>
      <c r="F24" s="30" t="s">
        <v>20</v>
      </c>
      <c r="G24" s="31" t="s">
        <v>11</v>
      </c>
      <c r="H24" s="32">
        <f>E24</f>
        <v>0.58819444444444435</v>
      </c>
      <c r="I24" s="30" t="s">
        <v>21</v>
      </c>
      <c r="J24" s="31" t="s">
        <v>12</v>
      </c>
      <c r="L24" s="18">
        <v>5.5555555555555558E-3</v>
      </c>
    </row>
    <row r="25" spans="1:12" x14ac:dyDescent="0.25">
      <c r="B25" s="21">
        <f>B24+L25</f>
        <v>0.59305555555555545</v>
      </c>
      <c r="C25" s="22">
        <v>1</v>
      </c>
      <c r="D25" s="23">
        <v>2</v>
      </c>
      <c r="E25" s="24">
        <f t="shared" si="3"/>
        <v>0.59305555555555545</v>
      </c>
      <c r="F25" s="22">
        <v>0</v>
      </c>
      <c r="G25" s="23">
        <v>3</v>
      </c>
      <c r="H25" s="24">
        <f>E25</f>
        <v>0.59305555555555545</v>
      </c>
      <c r="I25" s="22">
        <v>0</v>
      </c>
      <c r="J25" s="23">
        <v>1</v>
      </c>
      <c r="L25" s="18">
        <v>4.8611111111111112E-3</v>
      </c>
    </row>
    <row r="26" spans="1:12" ht="15.75" thickBot="1" x14ac:dyDescent="0.3">
      <c r="A26"/>
      <c r="B26" s="25"/>
      <c r="C26" s="26">
        <f>IF(C25&gt;D25,2,IF(C25=D25,1,(IF(C25&lt;D25,0))))</f>
        <v>0</v>
      </c>
      <c r="D26" s="27">
        <f>IF(D25&gt;C25,2,IF(D25=C25,1,(IF(D25&lt;C25,0))))</f>
        <v>2</v>
      </c>
      <c r="E26" s="28"/>
      <c r="F26" s="26">
        <f>IF(F25&gt;G25,2,IF(F25=G25,1,(IF(F25&lt;G25,0))))</f>
        <v>0</v>
      </c>
      <c r="G26" s="27">
        <f>IF(G25&gt;F25,2,IF(G25=F25,1,(IF(G25&lt;F25,0))))</f>
        <v>2</v>
      </c>
      <c r="H26" s="28"/>
      <c r="I26" s="26">
        <f>IF(I25&gt;J25,2,IF(I25=J25,1,(IF(I25&lt;J25,0))))</f>
        <v>0</v>
      </c>
      <c r="J26" s="27">
        <f>IF(J25&gt;I25,2,IF(J25=I25,1,(IF(J25&lt;I25,0))))</f>
        <v>2</v>
      </c>
    </row>
    <row r="27" spans="1:12" x14ac:dyDescent="0.25">
      <c r="B27" s="29">
        <f>B24+L27</f>
        <v>0.59374999999999989</v>
      </c>
      <c r="C27" s="30" t="s">
        <v>22</v>
      </c>
      <c r="D27" s="31" t="s">
        <v>13</v>
      </c>
      <c r="E27" s="32">
        <f t="shared" ref="E27:E28" si="4">B27</f>
        <v>0.59374999999999989</v>
      </c>
      <c r="F27" s="30" t="s">
        <v>23</v>
      </c>
      <c r="G27" s="31" t="s">
        <v>14</v>
      </c>
      <c r="H27" s="32">
        <f>E27</f>
        <v>0.59374999999999989</v>
      </c>
      <c r="I27" s="30" t="s">
        <v>24</v>
      </c>
      <c r="J27" s="31" t="s">
        <v>15</v>
      </c>
      <c r="L27" s="18">
        <v>5.5555555555555558E-3</v>
      </c>
    </row>
    <row r="28" spans="1:12" x14ac:dyDescent="0.25">
      <c r="B28" s="21">
        <f>B27+L28</f>
        <v>0.59861111111111098</v>
      </c>
      <c r="C28" s="22">
        <v>0</v>
      </c>
      <c r="D28" s="23">
        <v>2</v>
      </c>
      <c r="E28" s="24">
        <f t="shared" si="4"/>
        <v>0.59861111111111098</v>
      </c>
      <c r="F28" s="22">
        <v>6</v>
      </c>
      <c r="G28" s="23">
        <v>0</v>
      </c>
      <c r="H28" s="24">
        <f>E28</f>
        <v>0.59861111111111098</v>
      </c>
      <c r="I28" s="22">
        <v>1</v>
      </c>
      <c r="J28" s="23">
        <v>0</v>
      </c>
      <c r="L28" s="18">
        <v>4.8611111111111112E-3</v>
      </c>
    </row>
    <row r="29" spans="1:12" ht="15.75" thickBot="1" x14ac:dyDescent="0.3">
      <c r="A29"/>
      <c r="B29" s="25"/>
      <c r="C29" s="26">
        <f>IF(C28&gt;D28,2,IF(C28=D28,1,(IF(C28&lt;D28,0))))</f>
        <v>0</v>
      </c>
      <c r="D29" s="27">
        <f>IF(D28&gt;C28,2,IF(D28=C28,1,(IF(D28&lt;C28,0))))</f>
        <v>2</v>
      </c>
      <c r="E29" s="28"/>
      <c r="F29" s="26">
        <f>IF(F28&gt;G28,2,IF(F28=G28,1,(IF(F28&lt;G28,0))))</f>
        <v>2</v>
      </c>
      <c r="G29" s="27">
        <f>IF(G28&gt;F28,2,IF(G28=F28,1,(IF(G28&lt;F28,0))))</f>
        <v>0</v>
      </c>
      <c r="H29" s="28"/>
      <c r="I29" s="26">
        <f>IF(I28&gt;J28,2,IF(I28=J28,1,(IF(I28&lt;J28,0))))</f>
        <v>2</v>
      </c>
      <c r="J29" s="27">
        <f>IF(J28&gt;I28,2,IF(J28=I28,1,(IF(J28&lt;I28,0))))</f>
        <v>0</v>
      </c>
    </row>
    <row r="30" spans="1:12" x14ac:dyDescent="0.25">
      <c r="B30" s="29">
        <f>B27+L30</f>
        <v>0.59930555555555542</v>
      </c>
      <c r="C30" s="30" t="s">
        <v>10</v>
      </c>
      <c r="D30" s="31" t="s">
        <v>13</v>
      </c>
      <c r="E30" s="32">
        <f t="shared" ref="E30:E31" si="5">B30</f>
        <v>0.59930555555555542</v>
      </c>
      <c r="F30" s="30" t="s">
        <v>11</v>
      </c>
      <c r="G30" s="31" t="s">
        <v>14</v>
      </c>
      <c r="H30" s="32">
        <f>E30</f>
        <v>0.59930555555555542</v>
      </c>
      <c r="I30" s="30" t="s">
        <v>12</v>
      </c>
      <c r="J30" s="31" t="s">
        <v>15</v>
      </c>
      <c r="L30" s="18">
        <v>5.5555555555555558E-3</v>
      </c>
    </row>
    <row r="31" spans="1:12" x14ac:dyDescent="0.25">
      <c r="B31" s="21">
        <f>B30+L31</f>
        <v>0.60416666666666652</v>
      </c>
      <c r="C31" s="22">
        <v>1</v>
      </c>
      <c r="D31" s="23">
        <v>1</v>
      </c>
      <c r="E31" s="24">
        <f t="shared" si="5"/>
        <v>0.60416666666666652</v>
      </c>
      <c r="F31" s="22">
        <v>3</v>
      </c>
      <c r="G31" s="23">
        <v>0</v>
      </c>
      <c r="H31" s="24">
        <f>E31</f>
        <v>0.60416666666666652</v>
      </c>
      <c r="I31" s="22">
        <v>4</v>
      </c>
      <c r="J31" s="23">
        <v>0</v>
      </c>
      <c r="L31" s="18">
        <v>4.8611111111111112E-3</v>
      </c>
    </row>
    <row r="32" spans="1:12" ht="15.75" thickBot="1" x14ac:dyDescent="0.3">
      <c r="A32"/>
      <c r="B32" s="25"/>
      <c r="C32" s="26">
        <f>IF(C31&gt;D31,2,IF(C31=D31,1,(IF(C31&lt;D31,0))))</f>
        <v>1</v>
      </c>
      <c r="D32" s="27">
        <f>IF(D31&gt;C31,2,IF(D31=C31,1,(IF(D31&lt;C31,0))))</f>
        <v>1</v>
      </c>
      <c r="E32" s="28"/>
      <c r="F32" s="26">
        <f>IF(F31&gt;G31,2,IF(F31=G31,1,(IF(F31&lt;G31,0))))</f>
        <v>2</v>
      </c>
      <c r="G32" s="27">
        <f>IF(G31&gt;F31,2,IF(G31=F31,1,(IF(G31&lt;F31,0))))</f>
        <v>0</v>
      </c>
      <c r="H32" s="28"/>
      <c r="I32" s="26">
        <f>IF(I31&gt;J31,2,IF(I31=J31,1,(IF(I31&lt;J31,0))))</f>
        <v>2</v>
      </c>
      <c r="J32" s="27">
        <f>IF(J31&gt;I31,2,IF(J31=I31,1,(IF(J31&lt;I31,0))))</f>
        <v>0</v>
      </c>
    </row>
    <row r="33" spans="1:12" x14ac:dyDescent="0.25">
      <c r="B33" s="29">
        <f>B30+L33</f>
        <v>0.60486111111111096</v>
      </c>
      <c r="C33" s="30" t="s">
        <v>19</v>
      </c>
      <c r="D33" s="31" t="s">
        <v>7</v>
      </c>
      <c r="E33" s="32">
        <f t="shared" ref="E33:E34" si="6">B33</f>
        <v>0.60486111111111096</v>
      </c>
      <c r="F33" s="30" t="s">
        <v>20</v>
      </c>
      <c r="G33" s="31" t="s">
        <v>8</v>
      </c>
      <c r="H33" s="32">
        <f>E33</f>
        <v>0.60486111111111096</v>
      </c>
      <c r="I33" s="30" t="s">
        <v>21</v>
      </c>
      <c r="J33" s="31" t="s">
        <v>9</v>
      </c>
      <c r="L33" s="18">
        <v>5.5555555555555558E-3</v>
      </c>
    </row>
    <row r="34" spans="1:12" x14ac:dyDescent="0.25">
      <c r="B34" s="21">
        <f>B33+L34</f>
        <v>0.60972222222222205</v>
      </c>
      <c r="C34" s="22">
        <v>2</v>
      </c>
      <c r="D34" s="23">
        <v>0</v>
      </c>
      <c r="E34" s="24">
        <f t="shared" si="6"/>
        <v>0.60972222222222205</v>
      </c>
      <c r="F34" s="22">
        <v>0</v>
      </c>
      <c r="G34" s="23">
        <v>4</v>
      </c>
      <c r="H34" s="24">
        <f>E34</f>
        <v>0.60972222222222205</v>
      </c>
      <c r="I34" s="22">
        <v>0</v>
      </c>
      <c r="J34" s="23">
        <v>3</v>
      </c>
      <c r="L34" s="18">
        <v>4.8611111111111112E-3</v>
      </c>
    </row>
    <row r="35" spans="1:12" ht="15.75" thickBot="1" x14ac:dyDescent="0.3">
      <c r="A35"/>
      <c r="B35" s="25"/>
      <c r="C35" s="26">
        <f>IF(C34&gt;D34,2,IF(C34=D34,1,(IF(C34&lt;D34,0))))</f>
        <v>2</v>
      </c>
      <c r="D35" s="27">
        <f>IF(D34&gt;C34,2,IF(D34=C34,1,(IF(D34&lt;C34,0))))</f>
        <v>0</v>
      </c>
      <c r="E35" s="28"/>
      <c r="F35" s="26">
        <f>IF(F34&gt;G34,2,IF(F34=G34,1,(IF(F34&lt;G34,0))))</f>
        <v>0</v>
      </c>
      <c r="G35" s="27">
        <f>IF(G34&gt;F34,2,IF(G34=F34,1,(IF(G34&lt;F34,0))))</f>
        <v>2</v>
      </c>
      <c r="H35" s="28"/>
      <c r="I35" s="26">
        <f>IF(I34&gt;J34,2,IF(I34=J34,1,(IF(I34&lt;J34,0))))</f>
        <v>0</v>
      </c>
      <c r="J35" s="27">
        <f>IF(J34&gt;I34,2,IF(J34=I34,1,(IF(J34&lt;I34,0))))</f>
        <v>2</v>
      </c>
    </row>
    <row r="36" spans="1:12" x14ac:dyDescent="0.25">
      <c r="B36" s="29">
        <f>B33+L36</f>
        <v>0.6104166666666665</v>
      </c>
      <c r="C36" s="30" t="s">
        <v>22</v>
      </c>
      <c r="D36" s="31" t="s">
        <v>16</v>
      </c>
      <c r="E36" s="32">
        <f>B36</f>
        <v>0.6104166666666665</v>
      </c>
      <c r="F36" s="30" t="s">
        <v>23</v>
      </c>
      <c r="G36" s="31" t="s">
        <v>17</v>
      </c>
      <c r="H36" s="32">
        <f>E36</f>
        <v>0.6104166666666665</v>
      </c>
      <c r="I36" s="30" t="s">
        <v>24</v>
      </c>
      <c r="J36" s="31" t="s">
        <v>18</v>
      </c>
      <c r="L36" s="18">
        <v>5.5555555555555558E-3</v>
      </c>
    </row>
    <row r="37" spans="1:12" x14ac:dyDescent="0.25">
      <c r="B37" s="21">
        <f>B36+L37</f>
        <v>0.61527777777777759</v>
      </c>
      <c r="C37" s="22">
        <v>1</v>
      </c>
      <c r="D37" s="23">
        <v>3</v>
      </c>
      <c r="E37" s="24">
        <f>B37</f>
        <v>0.61527777777777759</v>
      </c>
      <c r="F37" s="22">
        <v>3</v>
      </c>
      <c r="G37" s="23">
        <v>2</v>
      </c>
      <c r="H37" s="24">
        <f>E37</f>
        <v>0.61527777777777759</v>
      </c>
      <c r="I37" s="22">
        <v>2</v>
      </c>
      <c r="J37" s="23">
        <v>5</v>
      </c>
      <c r="L37" s="18">
        <v>4.8611111111111112E-3</v>
      </c>
    </row>
    <row r="38" spans="1:12" ht="15.75" thickBot="1" x14ac:dyDescent="0.3">
      <c r="A38"/>
      <c r="B38" s="25"/>
      <c r="C38" s="26">
        <f>IF(C37&gt;D37,2,IF(C37=D37,1,(IF(C37&lt;D37,0))))</f>
        <v>0</v>
      </c>
      <c r="D38" s="27">
        <f>IF(D37&gt;C37,2,IF(D37=C37,1,(IF(D37&lt;C37,0))))</f>
        <v>2</v>
      </c>
      <c r="E38" s="34"/>
      <c r="F38" s="26">
        <f>IF(F37&gt;G37,2,IF(F37=G37,1,(IF(F37&lt;G37,0))))</f>
        <v>2</v>
      </c>
      <c r="G38" s="27">
        <f>IF(G37&gt;F37,2,IF(G37=F37,1,(IF(G37&lt;F37,0))))</f>
        <v>0</v>
      </c>
      <c r="H38" s="28"/>
      <c r="I38" s="26">
        <f>IF(I37&gt;J37,2,IF(I37=J37,1,(IF(I37&lt;J37,0))))</f>
        <v>0</v>
      </c>
      <c r="J38" s="27">
        <f>IF(J37&gt;I37,2,IF(J37=I37,1,(IF(J37&lt;I37,0))))</f>
        <v>2</v>
      </c>
    </row>
    <row r="39" spans="1:12" x14ac:dyDescent="0.25">
      <c r="B39" s="29">
        <f>B36+L39</f>
        <v>0.61597222222222203</v>
      </c>
      <c r="C39" s="30" t="s">
        <v>7</v>
      </c>
      <c r="D39" s="31" t="s">
        <v>13</v>
      </c>
      <c r="E39" s="32">
        <f>B39</f>
        <v>0.61597222222222203</v>
      </c>
      <c r="F39" s="30" t="s">
        <v>8</v>
      </c>
      <c r="G39" s="31" t="s">
        <v>14</v>
      </c>
      <c r="H39" s="32">
        <f>E39</f>
        <v>0.61597222222222203</v>
      </c>
      <c r="I39" s="30" t="s">
        <v>9</v>
      </c>
      <c r="J39" s="31" t="s">
        <v>15</v>
      </c>
      <c r="L39" s="18">
        <v>5.5555555555555558E-3</v>
      </c>
    </row>
    <row r="40" spans="1:12" x14ac:dyDescent="0.25">
      <c r="B40" s="21">
        <f>B39+L40</f>
        <v>0.62083333333333313</v>
      </c>
      <c r="C40" s="22">
        <v>1</v>
      </c>
      <c r="D40" s="23">
        <v>1</v>
      </c>
      <c r="E40" s="24">
        <f>B40</f>
        <v>0.62083333333333313</v>
      </c>
      <c r="F40" s="22">
        <v>0</v>
      </c>
      <c r="G40" s="23">
        <v>3</v>
      </c>
      <c r="H40" s="24">
        <f>E40</f>
        <v>0.62083333333333313</v>
      </c>
      <c r="I40" s="22">
        <v>2</v>
      </c>
      <c r="J40" s="23">
        <v>0</v>
      </c>
      <c r="L40" s="18">
        <v>4.8611111111111112E-3</v>
      </c>
    </row>
    <row r="41" spans="1:12" ht="15.75" thickBot="1" x14ac:dyDescent="0.3">
      <c r="A41"/>
      <c r="B41" s="25"/>
      <c r="C41" s="26">
        <f>IF(C40&gt;D40,2,IF(C40=D40,1,(IF(C40&lt;D40,0))))</f>
        <v>1</v>
      </c>
      <c r="D41" s="27">
        <f>IF(D40&gt;C40,2,IF(D40=C40,1,(IF(D40&lt;C40,0))))</f>
        <v>1</v>
      </c>
      <c r="E41" s="28"/>
      <c r="F41" s="26">
        <f>IF(F40&gt;G40,2,IF(F40=G40,1,(IF(F40&lt;G40,0))))</f>
        <v>0</v>
      </c>
      <c r="G41" s="27">
        <f>IF(G40&gt;F40,2,IF(G40=F40,1,(IF(G40&lt;F40,0))))</f>
        <v>2</v>
      </c>
      <c r="H41" s="28"/>
      <c r="I41" s="26">
        <f>IF(I40&gt;J40,2,IF(I40=J40,1,(IF(I40&lt;J40,0))))</f>
        <v>2</v>
      </c>
      <c r="J41" s="27">
        <f>IF(J40&gt;I40,2,IF(J40=I40,1,(IF(J40&lt;I40,0))))</f>
        <v>0</v>
      </c>
    </row>
    <row r="42" spans="1:12" x14ac:dyDescent="0.25">
      <c r="B42" s="29">
        <f>B39+L42</f>
        <v>0.62152777777777757</v>
      </c>
      <c r="C42" s="30" t="s">
        <v>19</v>
      </c>
      <c r="D42" s="31" t="s">
        <v>16</v>
      </c>
      <c r="E42" s="32">
        <f t="shared" ref="E42:E43" si="7">B42</f>
        <v>0.62152777777777757</v>
      </c>
      <c r="F42" s="30" t="s">
        <v>20</v>
      </c>
      <c r="G42" s="31" t="s">
        <v>17</v>
      </c>
      <c r="H42" s="32">
        <f>E42</f>
        <v>0.62152777777777757</v>
      </c>
      <c r="I42" s="30" t="s">
        <v>21</v>
      </c>
      <c r="J42" s="31" t="s">
        <v>18</v>
      </c>
      <c r="L42" s="18">
        <v>5.5555555555555558E-3</v>
      </c>
    </row>
    <row r="43" spans="1:12" x14ac:dyDescent="0.25">
      <c r="B43" s="21">
        <f>B42+L43</f>
        <v>0.62638888888888866</v>
      </c>
      <c r="C43" s="22">
        <v>2</v>
      </c>
      <c r="D43" s="23">
        <v>1</v>
      </c>
      <c r="E43" s="24">
        <f t="shared" si="7"/>
        <v>0.62638888888888866</v>
      </c>
      <c r="F43" s="22">
        <v>0</v>
      </c>
      <c r="G43" s="23">
        <v>9</v>
      </c>
      <c r="H43" s="24">
        <f>E43</f>
        <v>0.62638888888888866</v>
      </c>
      <c r="I43" s="22">
        <v>0</v>
      </c>
      <c r="J43" s="23">
        <v>6</v>
      </c>
      <c r="L43" s="18">
        <v>4.8611111111111112E-3</v>
      </c>
    </row>
    <row r="44" spans="1:12" ht="15.75" thickBot="1" x14ac:dyDescent="0.3">
      <c r="A44"/>
      <c r="B44" s="25"/>
      <c r="C44" s="26">
        <f>IF(C43&gt;D43,2,IF(C43=D43,1,(IF(C43&lt;D43,0))))</f>
        <v>2</v>
      </c>
      <c r="D44" s="27">
        <f>IF(D43&gt;C43,2,IF(D43=C43,1,(IF(D43&lt;C43,0))))</f>
        <v>0</v>
      </c>
      <c r="E44" s="28"/>
      <c r="F44" s="26">
        <f>IF(F43&gt;G43,2,IF(F43=G43,1,(IF(F43&lt;G43,0))))</f>
        <v>0</v>
      </c>
      <c r="G44" s="27">
        <f>IF(G43&gt;F43,2,IF(G43=F43,1,(IF(G43&lt;F43,0))))</f>
        <v>2</v>
      </c>
      <c r="H44" s="28"/>
      <c r="I44" s="26">
        <f>IF(I43&gt;J43,2,IF(I43=J43,1,(IF(I43&lt;J43,0))))</f>
        <v>0</v>
      </c>
      <c r="J44" s="27">
        <f>IF(J43&gt;I43,2,IF(J43=I43,1,(IF(J43&lt;I43,0))))</f>
        <v>2</v>
      </c>
    </row>
    <row r="45" spans="1:12" x14ac:dyDescent="0.25">
      <c r="B45" s="29">
        <f>B42+L45</f>
        <v>0.6270833333333331</v>
      </c>
      <c r="C45" s="30" t="s">
        <v>22</v>
      </c>
      <c r="D45" s="31" t="s">
        <v>10</v>
      </c>
      <c r="E45" s="32">
        <f t="shared" ref="E45:E46" si="8">B45</f>
        <v>0.6270833333333331</v>
      </c>
      <c r="F45" s="30" t="s">
        <v>23</v>
      </c>
      <c r="G45" s="31" t="s">
        <v>11</v>
      </c>
      <c r="H45" s="32">
        <f>E45</f>
        <v>0.6270833333333331</v>
      </c>
      <c r="I45" s="30" t="s">
        <v>24</v>
      </c>
      <c r="J45" s="31" t="s">
        <v>12</v>
      </c>
      <c r="L45" s="18">
        <v>5.5555555555555558E-3</v>
      </c>
    </row>
    <row r="46" spans="1:12" x14ac:dyDescent="0.25">
      <c r="B46" s="21">
        <f>B45+L46</f>
        <v>0.6319444444444442</v>
      </c>
      <c r="C46" s="22">
        <v>0</v>
      </c>
      <c r="D46" s="23">
        <v>6</v>
      </c>
      <c r="E46" s="24">
        <f t="shared" si="8"/>
        <v>0.6319444444444442</v>
      </c>
      <c r="F46" s="22">
        <v>0</v>
      </c>
      <c r="G46" s="23">
        <v>0</v>
      </c>
      <c r="H46" s="24">
        <f>E46</f>
        <v>0.6319444444444442</v>
      </c>
      <c r="I46" s="22">
        <v>0</v>
      </c>
      <c r="J46" s="23">
        <v>1</v>
      </c>
      <c r="L46" s="18">
        <v>4.8611111111111112E-3</v>
      </c>
    </row>
    <row r="47" spans="1:12" ht="15.75" thickBot="1" x14ac:dyDescent="0.3">
      <c r="A47"/>
      <c r="B47" s="25"/>
      <c r="C47" s="26">
        <f>IF(C46&gt;D46,2,IF(C46=D46,1,(IF(C46&lt;D46,0))))</f>
        <v>0</v>
      </c>
      <c r="D47" s="27">
        <f>IF(D46&gt;C46,2,IF(D46=C46,1,(IF(D46&lt;C46,0))))</f>
        <v>2</v>
      </c>
      <c r="E47" s="28"/>
      <c r="F47" s="26">
        <f>IF(F46&gt;G46,2,IF(F46=G46,1,(IF(F46&lt;G46,0))))</f>
        <v>1</v>
      </c>
      <c r="G47" s="27">
        <f>IF(G46&gt;F46,2,IF(G46=F46,1,(IF(G46&lt;F46,0))))</f>
        <v>1</v>
      </c>
      <c r="H47" s="28"/>
      <c r="I47" s="26">
        <f>IF(I46&gt;J46,2,IF(I46=J46,1,(IF(I46&lt;J46,0))))</f>
        <v>0</v>
      </c>
      <c r="J47" s="27">
        <f>IF(J46&gt;I46,2,IF(J46=I46,1,(IF(J46&lt;I46,0))))</f>
        <v>2</v>
      </c>
    </row>
    <row r="48" spans="1:12" x14ac:dyDescent="0.25">
      <c r="B48" s="29">
        <f>B45+L48</f>
        <v>0.63263888888888864</v>
      </c>
      <c r="C48" s="30" t="s">
        <v>7</v>
      </c>
      <c r="D48" s="31" t="s">
        <v>22</v>
      </c>
      <c r="E48" s="32">
        <f t="shared" ref="E48:E49" si="9">B48</f>
        <v>0.63263888888888864</v>
      </c>
      <c r="F48" s="30" t="s">
        <v>8</v>
      </c>
      <c r="G48" s="31" t="s">
        <v>23</v>
      </c>
      <c r="H48" s="32">
        <f>E48</f>
        <v>0.63263888888888864</v>
      </c>
      <c r="I48" s="30" t="s">
        <v>9</v>
      </c>
      <c r="J48" s="31" t="s">
        <v>24</v>
      </c>
      <c r="L48" s="18">
        <v>5.5555555555555558E-3</v>
      </c>
    </row>
    <row r="49" spans="1:18" x14ac:dyDescent="0.25">
      <c r="B49" s="21">
        <f>B48+L49</f>
        <v>0.63749999999999973</v>
      </c>
      <c r="C49" s="22">
        <v>1</v>
      </c>
      <c r="D49" s="23">
        <v>1</v>
      </c>
      <c r="E49" s="24">
        <f t="shared" si="9"/>
        <v>0.63749999999999973</v>
      </c>
      <c r="F49" s="22">
        <v>0</v>
      </c>
      <c r="G49" s="23">
        <v>1</v>
      </c>
      <c r="H49" s="24">
        <f>E49</f>
        <v>0.63749999999999973</v>
      </c>
      <c r="I49" s="22">
        <v>0</v>
      </c>
      <c r="J49" s="23">
        <v>4</v>
      </c>
      <c r="L49" s="18">
        <v>4.8611111111111112E-3</v>
      </c>
    </row>
    <row r="50" spans="1:18" ht="15.75" thickBot="1" x14ac:dyDescent="0.3">
      <c r="A50"/>
      <c r="B50" s="25"/>
      <c r="C50" s="26">
        <f>IF(C49&gt;D49,2,IF(C49=D49,1,(IF(C49&lt;D49,0))))</f>
        <v>1</v>
      </c>
      <c r="D50" s="27">
        <f>IF(D49&gt;C49,2,IF(D49=C49,1,(IF(D49&lt;C49,0))))</f>
        <v>1</v>
      </c>
      <c r="E50" s="28"/>
      <c r="F50" s="26">
        <f>IF(F49&gt;G49,2,IF(F49=G49,1,(IF(F49&lt;G49,0))))</f>
        <v>0</v>
      </c>
      <c r="G50" s="27">
        <f>IF(G49&gt;F49,2,IF(G49=F49,1,(IF(G49&lt;F49,0))))</f>
        <v>2</v>
      </c>
      <c r="H50" s="28"/>
      <c r="I50" s="26">
        <f>IF(I49&gt;J49,2,IF(I49=J49,1,(IF(I49&lt;J49,0))))</f>
        <v>0</v>
      </c>
      <c r="J50" s="27">
        <f>IF(J49&gt;I49,2,IF(J49=I49,1,(IF(J49&lt;I49,0))))</f>
        <v>2</v>
      </c>
    </row>
    <row r="51" spans="1:18" x14ac:dyDescent="0.25">
      <c r="B51" s="29">
        <f>B48+L51</f>
        <v>0.63819444444444418</v>
      </c>
      <c r="C51" s="30" t="s">
        <v>10</v>
      </c>
      <c r="D51" s="31" t="s">
        <v>16</v>
      </c>
      <c r="E51" s="32">
        <f t="shared" ref="E51:E52" si="10">B51</f>
        <v>0.63819444444444418</v>
      </c>
      <c r="F51" s="30" t="s">
        <v>11</v>
      </c>
      <c r="G51" s="31" t="s">
        <v>17</v>
      </c>
      <c r="H51" s="32">
        <f>E51</f>
        <v>0.63819444444444418</v>
      </c>
      <c r="I51" s="30" t="s">
        <v>12</v>
      </c>
      <c r="J51" s="31" t="s">
        <v>18</v>
      </c>
      <c r="L51" s="18">
        <v>5.5555555555555558E-3</v>
      </c>
    </row>
    <row r="52" spans="1:18" x14ac:dyDescent="0.25">
      <c r="B52" s="21">
        <f>B51+L52</f>
        <v>0.64305555555555527</v>
      </c>
      <c r="C52" s="22">
        <v>2</v>
      </c>
      <c r="D52" s="23">
        <v>2</v>
      </c>
      <c r="E52" s="24">
        <f t="shared" si="10"/>
        <v>0.64305555555555527</v>
      </c>
      <c r="F52" s="22">
        <v>0</v>
      </c>
      <c r="G52" s="23">
        <v>4</v>
      </c>
      <c r="H52" s="24">
        <f>E52</f>
        <v>0.64305555555555527</v>
      </c>
      <c r="I52" s="22">
        <v>0</v>
      </c>
      <c r="J52" s="23">
        <v>2</v>
      </c>
      <c r="L52" s="18">
        <v>4.8611111111111112E-3</v>
      </c>
    </row>
    <row r="53" spans="1:18" ht="15.75" thickBot="1" x14ac:dyDescent="0.3">
      <c r="A53"/>
      <c r="B53" s="25"/>
      <c r="C53" s="26">
        <f>IF(C52&gt;D52,2,IF(C52=D52,1,(IF(C52&lt;D52,0))))</f>
        <v>1</v>
      </c>
      <c r="D53" s="27">
        <f>IF(D52&gt;C52,2,IF(D52=C52,1,(IF(D52&lt;C52,0))))</f>
        <v>1</v>
      </c>
      <c r="E53" s="28"/>
      <c r="F53" s="26">
        <f>IF(F52&gt;G52,2,IF(F52=G52,1,(IF(F52&lt;G52,0))))</f>
        <v>0</v>
      </c>
      <c r="G53" s="27">
        <f>IF(G52&gt;F52,2,IF(G52=F52,1,(IF(G52&lt;F52,0))))</f>
        <v>2</v>
      </c>
      <c r="H53" s="28"/>
      <c r="I53" s="26">
        <f>IF(I52&gt;J52,2,IF(I52=J52,1,(IF(I52&lt;J52,0))))</f>
        <v>0</v>
      </c>
      <c r="J53" s="27">
        <f>IF(J52&gt;I52,2,IF(J52=I52,1,(IF(J52&lt;I52,0))))</f>
        <v>2</v>
      </c>
    </row>
    <row r="54" spans="1:18" x14ac:dyDescent="0.25">
      <c r="B54" s="29">
        <f>B51+L54</f>
        <v>0.64374999999999971</v>
      </c>
      <c r="C54" s="30" t="s">
        <v>13</v>
      </c>
      <c r="D54" s="31" t="s">
        <v>19</v>
      </c>
      <c r="E54" s="32">
        <f t="shared" ref="E54:E55" si="11">B54</f>
        <v>0.64374999999999971</v>
      </c>
      <c r="F54" s="30" t="s">
        <v>14</v>
      </c>
      <c r="G54" s="31" t="s">
        <v>20</v>
      </c>
      <c r="H54" s="32">
        <f>E54</f>
        <v>0.64374999999999971</v>
      </c>
      <c r="I54" s="30" t="s">
        <v>15</v>
      </c>
      <c r="J54" s="31" t="s">
        <v>21</v>
      </c>
      <c r="L54" s="18">
        <v>5.5555555555555558E-3</v>
      </c>
    </row>
    <row r="55" spans="1:18" x14ac:dyDescent="0.25">
      <c r="B55" s="21">
        <f>B54+L55</f>
        <v>0.64861111111111081</v>
      </c>
      <c r="C55" s="22">
        <v>1</v>
      </c>
      <c r="D55" s="23">
        <v>0</v>
      </c>
      <c r="E55" s="24">
        <f t="shared" si="11"/>
        <v>0.64861111111111081</v>
      </c>
      <c r="F55" s="22">
        <v>5</v>
      </c>
      <c r="G55" s="23">
        <v>0</v>
      </c>
      <c r="H55" s="24">
        <f>E55</f>
        <v>0.64861111111111081</v>
      </c>
      <c r="I55" s="22">
        <v>2</v>
      </c>
      <c r="J55" s="23">
        <v>0</v>
      </c>
      <c r="L55" s="18">
        <v>4.8611111111111112E-3</v>
      </c>
    </row>
    <row r="56" spans="1:18" ht="15.75" thickBot="1" x14ac:dyDescent="0.3">
      <c r="A56"/>
      <c r="B56" s="25"/>
      <c r="C56" s="26">
        <f>IF(C55&gt;D55,2,IF(C55=D55,1,(IF(C55&lt;D55,0))))</f>
        <v>2</v>
      </c>
      <c r="D56" s="27">
        <f>IF(D55&gt;C55,2,IF(D55=C55,1,(IF(D55&lt;C55,0))))</f>
        <v>0</v>
      </c>
      <c r="E56" s="35"/>
      <c r="F56" s="26">
        <f>IF(F55&gt;G55,2,IF(F55=G55,1,(IF(F55&lt;G55,0))))</f>
        <v>2</v>
      </c>
      <c r="G56" s="27">
        <f>IF(G55&gt;F55,2,IF(G55=F55,1,(IF(G55&lt;F55,0))))</f>
        <v>0</v>
      </c>
      <c r="H56" s="28"/>
      <c r="I56" s="26">
        <f>IF(I55&gt;J55,2,IF(I55=J55,1,(IF(I55&lt;J55,0))))</f>
        <v>2</v>
      </c>
      <c r="J56" s="27">
        <f>IF(J55&gt;I55,2,IF(J55=I55,1,(IF(J55&lt;I55,0))))</f>
        <v>0</v>
      </c>
    </row>
    <row r="57" spans="1:18" x14ac:dyDescent="0.25">
      <c r="B57" s="36"/>
      <c r="C57" s="36"/>
      <c r="E57" s="36"/>
      <c r="F57" s="36"/>
      <c r="G57" s="6"/>
      <c r="H57" s="36"/>
      <c r="I57" s="36"/>
    </row>
    <row r="58" spans="1:18" ht="18.75" x14ac:dyDescent="0.3">
      <c r="A58" s="81" t="s">
        <v>30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8" s="39" customFormat="1" ht="30.75" thickBot="1" x14ac:dyDescent="0.3">
      <c r="A59" s="38"/>
      <c r="C59" s="39" t="s">
        <v>31</v>
      </c>
      <c r="D59" s="39" t="s">
        <v>32</v>
      </c>
      <c r="E59" s="39" t="s">
        <v>33</v>
      </c>
      <c r="F59" s="39" t="s">
        <v>34</v>
      </c>
      <c r="G59" s="39" t="s">
        <v>35</v>
      </c>
      <c r="H59" s="39" t="s">
        <v>36</v>
      </c>
      <c r="I59" s="39" t="s">
        <v>37</v>
      </c>
      <c r="J59" s="40" t="s">
        <v>38</v>
      </c>
      <c r="K59" s="41" t="s">
        <v>39</v>
      </c>
      <c r="L59" s="42"/>
      <c r="M59" s="43"/>
      <c r="N59" s="43"/>
      <c r="O59" s="43"/>
      <c r="P59" s="43"/>
      <c r="Q59" s="43"/>
      <c r="R59" s="43"/>
    </row>
    <row r="60" spans="1:18" x14ac:dyDescent="0.25">
      <c r="A60" s="78" t="s">
        <v>4</v>
      </c>
      <c r="B60" s="44" t="s">
        <v>7</v>
      </c>
      <c r="C60" s="44">
        <f>C17</f>
        <v>0</v>
      </c>
      <c r="D60" s="44">
        <f>C23</f>
        <v>0</v>
      </c>
      <c r="E60" s="44">
        <f>D35</f>
        <v>0</v>
      </c>
      <c r="F60" s="44">
        <f>C41</f>
        <v>1</v>
      </c>
      <c r="G60" s="44">
        <f>C50</f>
        <v>1</v>
      </c>
      <c r="H60" s="44">
        <f>SUM(C16,C22,D34,C40,C49-(SUM(D22,C34,D40,D49)))</f>
        <v>-3</v>
      </c>
      <c r="I60" s="44">
        <f>SUM(C60:G60)</f>
        <v>2</v>
      </c>
      <c r="J60" s="45">
        <f>_xlfn.RANK.EQ(I60,I60:I65)</f>
        <v>6</v>
      </c>
      <c r="K60" s="46">
        <f>_xlfn.RANK.EQ(H60,H60:H65)</f>
        <v>5</v>
      </c>
    </row>
    <row r="61" spans="1:18" x14ac:dyDescent="0.25">
      <c r="A61" s="79"/>
      <c r="B61" s="22" t="s">
        <v>10</v>
      </c>
      <c r="C61" s="22">
        <f>D17</f>
        <v>2</v>
      </c>
      <c r="D61" s="22">
        <f>D26</f>
        <v>2</v>
      </c>
      <c r="E61" s="22">
        <f>C32</f>
        <v>1</v>
      </c>
      <c r="F61" s="22">
        <f>D47</f>
        <v>2</v>
      </c>
      <c r="G61" s="22">
        <f>C53</f>
        <v>1</v>
      </c>
      <c r="H61" s="22">
        <f>SUM(D16,D25,C31,D46,C52-(SUM(C16,C25,D31,C46,D52)))</f>
        <v>8</v>
      </c>
      <c r="I61" s="22">
        <f>SUM(C61:G61)</f>
        <v>8</v>
      </c>
      <c r="J61" s="47">
        <f>_xlfn.RANK.EQ(I61,I60:I65)</f>
        <v>1</v>
      </c>
      <c r="K61" s="48">
        <f>_xlfn.RANK.EQ(H61,H60:H65)</f>
        <v>1</v>
      </c>
    </row>
    <row r="62" spans="1:18" x14ac:dyDescent="0.25">
      <c r="A62" s="79"/>
      <c r="B62" s="22" t="s">
        <v>13</v>
      </c>
      <c r="C62" s="22">
        <f>C14</f>
        <v>1</v>
      </c>
      <c r="D62" s="22">
        <f>D29</f>
        <v>2</v>
      </c>
      <c r="E62" s="22">
        <f>D32</f>
        <v>1</v>
      </c>
      <c r="F62" s="22">
        <f>D41</f>
        <v>1</v>
      </c>
      <c r="G62" s="22">
        <f>C56</f>
        <v>2</v>
      </c>
      <c r="H62" s="22">
        <f>SUM(C13,D28,D31,D40,C55-(SUM(D13,C28,C31,C40,D55)))</f>
        <v>3</v>
      </c>
      <c r="I62" s="22">
        <f>SUM(C62:G62)</f>
        <v>7</v>
      </c>
      <c r="J62" s="47">
        <f>_xlfn.RANK.EQ(I62,I60:I65)</f>
        <v>2</v>
      </c>
      <c r="K62" s="48">
        <f>_xlfn.RANK.EQ(H62,H60:H65)</f>
        <v>2</v>
      </c>
    </row>
    <row r="63" spans="1:18" x14ac:dyDescent="0.25">
      <c r="A63" s="79"/>
      <c r="B63" s="22" t="s">
        <v>16</v>
      </c>
      <c r="C63" s="22">
        <f>D14</f>
        <v>1</v>
      </c>
      <c r="D63" s="22">
        <f>D23</f>
        <v>2</v>
      </c>
      <c r="E63" s="22">
        <f>D38</f>
        <v>2</v>
      </c>
      <c r="F63" s="22">
        <f>D44</f>
        <v>0</v>
      </c>
      <c r="G63" s="22">
        <f>D53</f>
        <v>1</v>
      </c>
      <c r="H63" s="22">
        <f>SUM(D13,D22,D37,D43,D52-(SUM(C13,C22,C37,C43,C52)))</f>
        <v>2</v>
      </c>
      <c r="I63" s="22">
        <f t="shared" ref="I63:I81" si="12">SUM(C63:G63)</f>
        <v>6</v>
      </c>
      <c r="J63" s="47">
        <f>_xlfn.RANK.EQ(I63,I60:I65)</f>
        <v>3</v>
      </c>
      <c r="K63" s="48">
        <f>_xlfn.RANK.EQ(H63,H60:H65)</f>
        <v>3</v>
      </c>
    </row>
    <row r="64" spans="1:18" x14ac:dyDescent="0.25">
      <c r="A64" s="79"/>
      <c r="B64" s="22" t="s">
        <v>19</v>
      </c>
      <c r="C64" s="22">
        <f>C20</f>
        <v>0</v>
      </c>
      <c r="D64" s="22">
        <f>C26</f>
        <v>0</v>
      </c>
      <c r="E64" s="22">
        <f>C35</f>
        <v>2</v>
      </c>
      <c r="F64" s="22">
        <f>C44</f>
        <v>2</v>
      </c>
      <c r="G64" s="22">
        <f>D56</f>
        <v>0</v>
      </c>
      <c r="H64" s="22">
        <f>SUM(C19,C25,C34,C43,D55-(SUM(D19,D25,D34,D43,C55)))</f>
        <v>0</v>
      </c>
      <c r="I64" s="22">
        <f t="shared" si="12"/>
        <v>4</v>
      </c>
      <c r="J64" s="47">
        <f>_xlfn.RANK.EQ(I64,I60:I65)</f>
        <v>4</v>
      </c>
      <c r="K64" s="48">
        <f>_xlfn.RANK.EQ(H64,H60:H65)</f>
        <v>4</v>
      </c>
    </row>
    <row r="65" spans="1:18" ht="15.75" thickBot="1" x14ac:dyDescent="0.3">
      <c r="A65" s="80"/>
      <c r="B65" s="49" t="s">
        <v>22</v>
      </c>
      <c r="C65" s="49">
        <f>D20</f>
        <v>2</v>
      </c>
      <c r="D65" s="49">
        <f>C29</f>
        <v>0</v>
      </c>
      <c r="E65" s="49">
        <f>C38</f>
        <v>0</v>
      </c>
      <c r="F65" s="49">
        <f>C47</f>
        <v>0</v>
      </c>
      <c r="G65" s="49">
        <f>D50</f>
        <v>1</v>
      </c>
      <c r="H65" s="49">
        <f>SUM(D19,C28,C37,C46,D49-(SUM(C19,D28,D37,D46,C49)))</f>
        <v>-9</v>
      </c>
      <c r="I65" s="49">
        <f t="shared" si="12"/>
        <v>3</v>
      </c>
      <c r="J65" s="50">
        <f>_xlfn.RANK.EQ(I65,I60:I65)</f>
        <v>5</v>
      </c>
      <c r="K65" s="51">
        <f>_xlfn.RANK.EQ(H65,H60:H65)</f>
        <v>6</v>
      </c>
    </row>
    <row r="66" spans="1:18" x14ac:dyDescent="0.25">
      <c r="A66" s="52"/>
      <c r="K66" s="53"/>
    </row>
    <row r="67" spans="1:18" s="39" customFormat="1" ht="24" thickBot="1" x14ac:dyDescent="0.3">
      <c r="A67" s="38"/>
      <c r="C67" s="39" t="s">
        <v>31</v>
      </c>
      <c r="D67" s="39" t="s">
        <v>32</v>
      </c>
      <c r="E67" s="39" t="s">
        <v>33</v>
      </c>
      <c r="F67" s="39" t="s">
        <v>34</v>
      </c>
      <c r="G67" s="39" t="s">
        <v>35</v>
      </c>
      <c r="H67" s="39" t="s">
        <v>36</v>
      </c>
      <c r="I67" s="39" t="s">
        <v>37</v>
      </c>
      <c r="J67" s="54" t="s">
        <v>40</v>
      </c>
      <c r="K67" s="41" t="s">
        <v>39</v>
      </c>
      <c r="L67" s="42"/>
      <c r="M67" s="43"/>
      <c r="N67" s="43"/>
      <c r="O67" s="43"/>
      <c r="P67" s="43"/>
      <c r="Q67" s="43"/>
      <c r="R67" s="43"/>
    </row>
    <row r="68" spans="1:18" x14ac:dyDescent="0.25">
      <c r="A68" s="78" t="s">
        <v>5</v>
      </c>
      <c r="B68" s="44" t="s">
        <v>8</v>
      </c>
      <c r="C68" s="44">
        <f>F17</f>
        <v>1</v>
      </c>
      <c r="D68" s="44">
        <f>F23</f>
        <v>0</v>
      </c>
      <c r="E68" s="44">
        <f>G35</f>
        <v>2</v>
      </c>
      <c r="F68" s="44">
        <f>F41</f>
        <v>0</v>
      </c>
      <c r="G68" s="44">
        <f>F50</f>
        <v>0</v>
      </c>
      <c r="H68" s="44">
        <f>SUM(F16,F22,G34,F40,F49-(SUM(G16,G22,F34,G40,G49)))</f>
        <v>-5</v>
      </c>
      <c r="I68" s="44">
        <f t="shared" si="12"/>
        <v>3</v>
      </c>
      <c r="J68" s="45">
        <f>_xlfn.RANK.EQ(I68,I68:I73)</f>
        <v>5</v>
      </c>
      <c r="K68" s="46">
        <f>_xlfn.RANK.EQ(H68,H68:H73)</f>
        <v>4</v>
      </c>
    </row>
    <row r="69" spans="1:18" x14ac:dyDescent="0.25">
      <c r="A69" s="79"/>
      <c r="B69" s="22" t="s">
        <v>11</v>
      </c>
      <c r="C69" s="22">
        <f>G17</f>
        <v>1</v>
      </c>
      <c r="D69" s="22">
        <f>G26</f>
        <v>2</v>
      </c>
      <c r="E69" s="22">
        <f>F32</f>
        <v>2</v>
      </c>
      <c r="F69" s="22">
        <f>G47</f>
        <v>1</v>
      </c>
      <c r="G69" s="22">
        <f>F53</f>
        <v>0</v>
      </c>
      <c r="H69" s="22">
        <f>SUM(G16,G25,F31,G46,F52-(SUM(F16,F25,G31,F46,G52)))</f>
        <v>2</v>
      </c>
      <c r="I69" s="22">
        <f t="shared" si="12"/>
        <v>6</v>
      </c>
      <c r="J69" s="47">
        <f>_xlfn.RANK.EQ(I69,I68:I73)</f>
        <v>3</v>
      </c>
      <c r="K69" s="48">
        <f>_xlfn.RANK.EQ(H69,H68:H73)</f>
        <v>3</v>
      </c>
    </row>
    <row r="70" spans="1:18" x14ac:dyDescent="0.25">
      <c r="A70" s="79"/>
      <c r="B70" s="22" t="s">
        <v>14</v>
      </c>
      <c r="C70" s="22">
        <f>F14</f>
        <v>0</v>
      </c>
      <c r="D70" s="22">
        <f>G29</f>
        <v>0</v>
      </c>
      <c r="E70" s="22">
        <f>G32</f>
        <v>0</v>
      </c>
      <c r="F70" s="22">
        <f>G41</f>
        <v>2</v>
      </c>
      <c r="G70" s="22">
        <f>F56</f>
        <v>2</v>
      </c>
      <c r="H70" s="22">
        <f>SUM(F13,G28,G31,G40,F55-(SUM(G13,F28,F31,F40,G55)))</f>
        <v>-9</v>
      </c>
      <c r="I70" s="22">
        <f t="shared" si="12"/>
        <v>4</v>
      </c>
      <c r="J70" s="47">
        <f>_xlfn.RANK.EQ(I70,I68:I73)</f>
        <v>4</v>
      </c>
      <c r="K70" s="48">
        <f>_xlfn.RANK.EQ(H70,H68:H73)</f>
        <v>5</v>
      </c>
    </row>
    <row r="71" spans="1:18" x14ac:dyDescent="0.25">
      <c r="A71" s="79"/>
      <c r="B71" s="22" t="s">
        <v>17</v>
      </c>
      <c r="C71" s="22">
        <f>G14</f>
        <v>2</v>
      </c>
      <c r="D71" s="22">
        <f>G23</f>
        <v>2</v>
      </c>
      <c r="E71" s="22">
        <f>G38</f>
        <v>0</v>
      </c>
      <c r="F71" s="22">
        <f>G44</f>
        <v>2</v>
      </c>
      <c r="G71" s="22">
        <f>G53</f>
        <v>2</v>
      </c>
      <c r="H71" s="22">
        <f>SUM(G13,G22,G37,G43,G52-(SUM(F13,F22,F37,F43,F52)))</f>
        <v>25</v>
      </c>
      <c r="I71" s="22">
        <f t="shared" si="12"/>
        <v>8</v>
      </c>
      <c r="J71" s="47">
        <f>_xlfn.RANK.EQ(I71,I68:I73)</f>
        <v>2</v>
      </c>
      <c r="K71" s="48">
        <f>_xlfn.RANK.EQ(H71,H68:H73)</f>
        <v>1</v>
      </c>
    </row>
    <row r="72" spans="1:18" x14ac:dyDescent="0.25">
      <c r="A72" s="79"/>
      <c r="B72" s="22" t="s">
        <v>20</v>
      </c>
      <c r="C72" s="22">
        <f>F20</f>
        <v>0</v>
      </c>
      <c r="D72" s="22">
        <f>F26</f>
        <v>0</v>
      </c>
      <c r="E72" s="22">
        <f>F35</f>
        <v>0</v>
      </c>
      <c r="F72" s="22">
        <f>F44</f>
        <v>0</v>
      </c>
      <c r="G72" s="22">
        <f>G56</f>
        <v>0</v>
      </c>
      <c r="H72" s="22">
        <f>SUM(F19,F25,F34,F43,G55-(SUM(G19,G25,G34,G43,F55)))</f>
        <v>-22</v>
      </c>
      <c r="I72" s="22">
        <f t="shared" si="12"/>
        <v>0</v>
      </c>
      <c r="J72" s="47">
        <f>_xlfn.RANK.EQ(I72,I68:I73)</f>
        <v>6</v>
      </c>
      <c r="K72" s="48">
        <f>_xlfn.RANK.EQ(H72,H68:H73)</f>
        <v>6</v>
      </c>
    </row>
    <row r="73" spans="1:18" ht="15.75" thickBot="1" x14ac:dyDescent="0.3">
      <c r="A73" s="80"/>
      <c r="B73" s="49" t="s">
        <v>23</v>
      </c>
      <c r="C73" s="49">
        <f>G20</f>
        <v>2</v>
      </c>
      <c r="D73" s="49">
        <f>F29</f>
        <v>2</v>
      </c>
      <c r="E73" s="49">
        <f>F38</f>
        <v>2</v>
      </c>
      <c r="F73" s="49">
        <f>F47</f>
        <v>1</v>
      </c>
      <c r="G73" s="49">
        <f>G50</f>
        <v>2</v>
      </c>
      <c r="H73" s="49">
        <f>SUM(G19,F28,F37,F46,G49-(SUM(F19,G28,G37,G46,F49)))</f>
        <v>9</v>
      </c>
      <c r="I73" s="49">
        <f t="shared" si="12"/>
        <v>9</v>
      </c>
      <c r="J73" s="50">
        <f>_xlfn.RANK.EQ(I73,I68:I73)</f>
        <v>1</v>
      </c>
      <c r="K73" s="51">
        <f>_xlfn.RANK.EQ(H73,H68:H73)</f>
        <v>2</v>
      </c>
    </row>
    <row r="74" spans="1:18" x14ac:dyDescent="0.25">
      <c r="A74" s="52"/>
      <c r="K74" s="53"/>
    </row>
    <row r="75" spans="1:18" s="39" customFormat="1" ht="24" thickBot="1" x14ac:dyDescent="0.3">
      <c r="A75" s="38"/>
      <c r="C75" s="39" t="s">
        <v>31</v>
      </c>
      <c r="D75" s="39" t="s">
        <v>32</v>
      </c>
      <c r="E75" s="39" t="s">
        <v>33</v>
      </c>
      <c r="F75" s="39" t="s">
        <v>34</v>
      </c>
      <c r="G75" s="39" t="s">
        <v>35</v>
      </c>
      <c r="H75" s="39" t="s">
        <v>36</v>
      </c>
      <c r="I75" s="39" t="s">
        <v>37</v>
      </c>
      <c r="J75" s="54" t="s">
        <v>40</v>
      </c>
      <c r="K75" s="41" t="s">
        <v>39</v>
      </c>
      <c r="L75" s="42"/>
      <c r="M75" s="43"/>
      <c r="N75" s="43"/>
      <c r="O75" s="43"/>
      <c r="P75" s="43"/>
      <c r="Q75" s="43"/>
      <c r="R75" s="43"/>
    </row>
    <row r="76" spans="1:18" x14ac:dyDescent="0.25">
      <c r="A76" s="78" t="s">
        <v>6</v>
      </c>
      <c r="B76" s="44" t="s">
        <v>9</v>
      </c>
      <c r="C76" s="44">
        <f>I17</f>
        <v>2</v>
      </c>
      <c r="D76" s="44">
        <f>I23</f>
        <v>1</v>
      </c>
      <c r="E76" s="44">
        <f>J35</f>
        <v>2</v>
      </c>
      <c r="F76" s="44">
        <f>I41</f>
        <v>2</v>
      </c>
      <c r="G76" s="44">
        <f>I50</f>
        <v>0</v>
      </c>
      <c r="H76" s="44">
        <f>SUM(I16,I22,J34,I40,I49-(SUM(J16,J22,I34,J40,J49)))</f>
        <v>3</v>
      </c>
      <c r="I76" s="44">
        <f t="shared" si="12"/>
        <v>7</v>
      </c>
      <c r="J76" s="45">
        <f>_xlfn.RANK.EQ(I76,I76:I81)</f>
        <v>2</v>
      </c>
      <c r="K76" s="46">
        <f>_xlfn.RANK.EQ(H76,H76:H81)</f>
        <v>2</v>
      </c>
    </row>
    <row r="77" spans="1:18" x14ac:dyDescent="0.25">
      <c r="A77" s="79"/>
      <c r="B77" s="22" t="s">
        <v>12</v>
      </c>
      <c r="C77" s="22">
        <f>J17</f>
        <v>0</v>
      </c>
      <c r="D77" s="22">
        <f>J26</f>
        <v>2</v>
      </c>
      <c r="E77" s="22">
        <f>I32</f>
        <v>2</v>
      </c>
      <c r="F77" s="22">
        <f>J47</f>
        <v>2</v>
      </c>
      <c r="G77" s="22">
        <f>I53</f>
        <v>0</v>
      </c>
      <c r="H77" s="22">
        <f>SUM(J16,J25,I31,J46,I52-(SUM(I16,I25,J31,I46,J52)))</f>
        <v>2</v>
      </c>
      <c r="I77" s="22">
        <f t="shared" si="12"/>
        <v>6</v>
      </c>
      <c r="J77" s="47">
        <f>_xlfn.RANK.EQ(I77,I76:I81)</f>
        <v>3</v>
      </c>
      <c r="K77" s="48">
        <f>_xlfn.RANK.EQ(H77,H76:H81)</f>
        <v>4</v>
      </c>
    </row>
    <row r="78" spans="1:18" x14ac:dyDescent="0.25">
      <c r="A78" s="79"/>
      <c r="B78" s="22" t="s">
        <v>15</v>
      </c>
      <c r="C78" s="22">
        <f>I14</f>
        <v>0</v>
      </c>
      <c r="D78" s="22">
        <f>J29</f>
        <v>0</v>
      </c>
      <c r="E78" s="22">
        <f>J32</f>
        <v>0</v>
      </c>
      <c r="F78" s="22">
        <f>J41</f>
        <v>0</v>
      </c>
      <c r="G78" s="22">
        <f>I56</f>
        <v>2</v>
      </c>
      <c r="H78" s="22">
        <f>SUM(I13,J28,J31,J40,I55-(SUM(J13,I28,I31,I40,J55)))</f>
        <v>-9</v>
      </c>
      <c r="I78" s="22">
        <f t="shared" si="12"/>
        <v>2</v>
      </c>
      <c r="J78" s="47">
        <f>_xlfn.RANK.EQ(I78,I76:I81)</f>
        <v>5</v>
      </c>
      <c r="K78" s="48">
        <f>_xlfn.RANK.EQ(H78,H76:H81)</f>
        <v>5</v>
      </c>
    </row>
    <row r="79" spans="1:18" x14ac:dyDescent="0.25">
      <c r="A79" s="79"/>
      <c r="B79" s="22" t="s">
        <v>18</v>
      </c>
      <c r="C79" s="22">
        <f>J14</f>
        <v>2</v>
      </c>
      <c r="D79" s="22">
        <f>J23</f>
        <v>1</v>
      </c>
      <c r="E79" s="22">
        <f>J38</f>
        <v>2</v>
      </c>
      <c r="F79" s="22">
        <f>J44</f>
        <v>2</v>
      </c>
      <c r="G79" s="22">
        <f>J53</f>
        <v>2</v>
      </c>
      <c r="H79" s="22">
        <f>SUM(J13,J22,J37,J43,J52-(SUM(I13,I22,I37,I43,I52)))</f>
        <v>15</v>
      </c>
      <c r="I79" s="22">
        <f t="shared" si="12"/>
        <v>9</v>
      </c>
      <c r="J79" s="47">
        <f>_xlfn.RANK.EQ(I79,I76:I81)</f>
        <v>1</v>
      </c>
      <c r="K79" s="48">
        <f>_xlfn.RANK.EQ(H79,H76:H81)</f>
        <v>1</v>
      </c>
    </row>
    <row r="80" spans="1:18" x14ac:dyDescent="0.25">
      <c r="A80" s="79"/>
      <c r="B80" s="22" t="s">
        <v>21</v>
      </c>
      <c r="C80" s="22">
        <f>I20</f>
        <v>0</v>
      </c>
      <c r="D80" s="22">
        <f>I26</f>
        <v>0</v>
      </c>
      <c r="E80" s="22">
        <f>I35</f>
        <v>0</v>
      </c>
      <c r="F80" s="22">
        <f>I44</f>
        <v>0</v>
      </c>
      <c r="G80" s="22">
        <f>J56</f>
        <v>0</v>
      </c>
      <c r="H80" s="22">
        <f>SUM(I19,I25,I34,I43,J55-(SUM(J19,J25,J34,J43,I55)))</f>
        <v>-14</v>
      </c>
      <c r="I80" s="22">
        <f t="shared" si="12"/>
        <v>0</v>
      </c>
      <c r="J80" s="47">
        <f>_xlfn.RANK.EQ(I80,I76:I81)</f>
        <v>6</v>
      </c>
      <c r="K80" s="48">
        <f>_xlfn.RANK.EQ(H80,H76:H81)</f>
        <v>6</v>
      </c>
    </row>
    <row r="81" spans="1:12" ht="15.75" thickBot="1" x14ac:dyDescent="0.3">
      <c r="A81" s="80"/>
      <c r="B81" s="49" t="s">
        <v>24</v>
      </c>
      <c r="C81" s="49">
        <f>J20</f>
        <v>2</v>
      </c>
      <c r="D81" s="49">
        <f>I29</f>
        <v>2</v>
      </c>
      <c r="E81" s="49">
        <f>I38</f>
        <v>0</v>
      </c>
      <c r="F81" s="49">
        <f>I47</f>
        <v>0</v>
      </c>
      <c r="G81" s="49">
        <f>J50</f>
        <v>2</v>
      </c>
      <c r="H81" s="49">
        <f>SUM(J19,I28,I37,I46,J49-(SUM(I19,J28,J37,J46,I49)))</f>
        <v>3</v>
      </c>
      <c r="I81" s="49">
        <f t="shared" si="12"/>
        <v>6</v>
      </c>
      <c r="J81" s="50">
        <v>4</v>
      </c>
      <c r="K81" s="51">
        <f>_xlfn.RANK.EQ(H81,H76:H81)</f>
        <v>2</v>
      </c>
    </row>
    <row r="82" spans="1:12" x14ac:dyDescent="0.25">
      <c r="A82" s="52"/>
    </row>
    <row r="83" spans="1:12" ht="19.5" thickBot="1" x14ac:dyDescent="0.35">
      <c r="A83" s="81" t="s">
        <v>41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</row>
    <row r="84" spans="1:12" ht="19.5" thickBot="1" x14ac:dyDescent="0.35">
      <c r="B84" s="20" t="s">
        <v>26</v>
      </c>
      <c r="C84" s="55" t="s">
        <v>27</v>
      </c>
      <c r="D84" s="56"/>
      <c r="E84" s="20" t="s">
        <v>26</v>
      </c>
      <c r="F84" s="55" t="s">
        <v>28</v>
      </c>
      <c r="G84" s="56"/>
      <c r="H84" s="20" t="s">
        <v>26</v>
      </c>
      <c r="I84" s="57" t="s">
        <v>29</v>
      </c>
      <c r="J84" s="58"/>
      <c r="K84" s="59"/>
    </row>
    <row r="85" spans="1:12" x14ac:dyDescent="0.25">
      <c r="B85" s="60">
        <v>0.65277777777777779</v>
      </c>
      <c r="C85" s="44" t="s">
        <v>42</v>
      </c>
      <c r="D85" s="61" t="s">
        <v>43</v>
      </c>
      <c r="E85" s="62">
        <f t="shared" ref="E85:E86" si="13">B85</f>
        <v>0.65277777777777779</v>
      </c>
      <c r="F85" s="44" t="s">
        <v>44</v>
      </c>
      <c r="G85" s="61" t="s">
        <v>45</v>
      </c>
      <c r="H85" s="62">
        <f t="shared" ref="H85:H86" si="14">E85</f>
        <v>0.65277777777777779</v>
      </c>
      <c r="I85" s="44" t="s">
        <v>46</v>
      </c>
      <c r="J85" s="61" t="s">
        <v>47</v>
      </c>
      <c r="L85" s="18">
        <v>5.5555555555555558E-3</v>
      </c>
    </row>
    <row r="86" spans="1:12" x14ac:dyDescent="0.25">
      <c r="B86" s="21">
        <f>B85+L86</f>
        <v>0.65763888888888888</v>
      </c>
      <c r="C86" s="22" t="str">
        <f>IF(J60=1,B60,(IF(J61=1,B61,(IF(J62=1,B62,(IF(J63=1,B63,(IF(J64=1,B64,(IF(J65=1,B65,"")))))))))))</f>
        <v>Leukerbad 2</v>
      </c>
      <c r="D86" s="23" t="str">
        <f>IF(J68=1,B68,(IF(J69=1,B69,(IF(J70=1,B70,(IF(J71=1,B71,(IF(J72=1,B72,(IF(J73=1,B73,"")))))))))))</f>
        <v>Aletsch</v>
      </c>
      <c r="E86" s="24">
        <f t="shared" si="13"/>
        <v>0.65763888888888888</v>
      </c>
      <c r="F86" s="22" t="str">
        <f>IF(J60=2,B60,(IF(J61=2,B61,(IF(J62=2,B62,(IF(J63=2,B63,(IF(J64=2,B64,(IF(J65=2,B65,"")))))))))))</f>
        <v>Gampel 1</v>
      </c>
      <c r="G86" s="23" t="str">
        <f>IF(J68=2,B68,(IF(J69=2,B69,(IF(J70=2,B70,(IF(J71=2,B71,(IF(J72=2,B72,(IF(J73=2,B73,"")))))))))))</f>
        <v>Visp 1</v>
      </c>
      <c r="H86" s="24">
        <f t="shared" si="14"/>
        <v>0.65763888888888888</v>
      </c>
      <c r="I86" s="22" t="str">
        <f>IF(J60=3,B60,(IF(J61=3,B61,(IF(J62=3,B62,(IF(J63=3,B63,(IF(J64=3,B64,(IF(J65=3,B65,"")))))))))))</f>
        <v>Siders 2</v>
      </c>
      <c r="J86" s="23" t="str">
        <f>IF(J68=3,B68,(IF(J69=3,B69,(IF(J70=3,B70,(IF(J71=3,B71,(IF(J72=3,B72,(IF(J73=3,B73,"")))))))))))</f>
        <v>Zermatt 1</v>
      </c>
      <c r="L86" s="18">
        <v>4.8611111111111112E-3</v>
      </c>
    </row>
    <row r="87" spans="1:12" x14ac:dyDescent="0.25">
      <c r="B87" s="63"/>
      <c r="C87" s="22">
        <v>0</v>
      </c>
      <c r="D87" s="23">
        <v>1</v>
      </c>
      <c r="E87" s="33"/>
      <c r="F87" s="22">
        <v>0</v>
      </c>
      <c r="G87" s="23">
        <v>2</v>
      </c>
      <c r="H87" s="33"/>
      <c r="I87" s="22">
        <v>2</v>
      </c>
      <c r="J87" s="23">
        <v>0</v>
      </c>
    </row>
    <row r="88" spans="1:12" ht="15.75" thickBot="1" x14ac:dyDescent="0.3">
      <c r="A88"/>
      <c r="B88" s="25"/>
      <c r="C88" s="26">
        <f>IF(C87&gt;D87,2,IF(C87=D87,1,(IF(C87&lt;D87,0))))</f>
        <v>0</v>
      </c>
      <c r="D88" s="27">
        <f>IF(D87&gt;C87,2,IF(D87=C87,1,(IF(D87&lt;C87,0))))</f>
        <v>2</v>
      </c>
      <c r="E88" s="28"/>
      <c r="F88" s="26">
        <f>IF(F87&gt;G87,2,IF(F87=G87,1,(IF(F87&lt;G87,0))))</f>
        <v>0</v>
      </c>
      <c r="G88" s="27">
        <f>IF(G87&gt;F87,2,IF(G87=F87,1,(IF(G87&lt;F87,0))))</f>
        <v>2</v>
      </c>
      <c r="H88" s="28"/>
      <c r="I88" s="26">
        <f>IF(I87&gt;J87,2,IF(I87=J87,1,(IF(I87&lt;J87,0))))</f>
        <v>2</v>
      </c>
      <c r="J88" s="27">
        <f>IF(J87&gt;I87,2,IF(J87=I87,1,(IF(J87&lt;I87,0))))</f>
        <v>0</v>
      </c>
    </row>
    <row r="89" spans="1:12" x14ac:dyDescent="0.25">
      <c r="B89" s="29">
        <f>B85+L89</f>
        <v>0.65833333333333333</v>
      </c>
      <c r="C89" s="30" t="s">
        <v>42</v>
      </c>
      <c r="D89" s="31" t="s">
        <v>48</v>
      </c>
      <c r="E89" s="32">
        <f t="shared" ref="E89:E90" si="15">B89</f>
        <v>0.65833333333333333</v>
      </c>
      <c r="F89" s="30" t="s">
        <v>44</v>
      </c>
      <c r="G89" s="31" t="s">
        <v>49</v>
      </c>
      <c r="H89" s="32">
        <f t="shared" ref="H89:H90" si="16">E89</f>
        <v>0.65833333333333333</v>
      </c>
      <c r="I89" s="30" t="s">
        <v>46</v>
      </c>
      <c r="J89" s="31" t="s">
        <v>50</v>
      </c>
      <c r="L89" s="18">
        <v>5.5555555555555558E-3</v>
      </c>
    </row>
    <row r="90" spans="1:12" x14ac:dyDescent="0.25">
      <c r="B90" s="21">
        <f>B89+L90</f>
        <v>0.66319444444444442</v>
      </c>
      <c r="C90" s="22" t="str">
        <f>IF(J60=1,B60,(IF(J61=1,B61,(IF(J62=1,B62,(IF(J63=1,B63,(IF(J64=1,B64,(IF(J65=1,B65,"")))))))))))</f>
        <v>Leukerbad 2</v>
      </c>
      <c r="D90" s="23" t="str">
        <f>IF(J76=1,B76,(IF(J77=1,B77,(IF(J78=1,B78,(IF(J79=1,B79,(IF(J80=1,B80,(IF(J81=1,B81,"")))))))))))</f>
        <v>Visp 2</v>
      </c>
      <c r="E90" s="24">
        <f t="shared" si="15"/>
        <v>0.66319444444444442</v>
      </c>
      <c r="F90" s="22" t="str">
        <f>IF(J60=2,B60,(IF(J61=2,B61,(IF(J62=2,B62,(IF(J63=2,B63,(IF(J64=2,B64,(IF(J65=2,B65,"")))))))))))</f>
        <v>Gampel 1</v>
      </c>
      <c r="G90" s="23" t="str">
        <f>IF(J76=2,B76,(IF(J77=2,B77,(IF(J78=2,B78,(IF(J79=2,B79,(IF(J80=2,B80,(IF(J81=2,B81,"")))))))))))</f>
        <v>Leukerbad 1</v>
      </c>
      <c r="H90" s="24">
        <f t="shared" si="16"/>
        <v>0.66319444444444442</v>
      </c>
      <c r="I90" s="22" t="str">
        <f>IF(J60=3,B60,(IF(J61=3,B61,(IF(J62=3,B62,(IF(J63=3,B63,(IF(J64=3,B64,(IF(J65=3,B65,"")))))))))))</f>
        <v>Siders 2</v>
      </c>
      <c r="J90" s="23" t="str">
        <f>IF(J76=3,B76,(IF(J77=3,B77,(IF(J78=3,B78,(IF(J79=3,B79,(IF(J80=3,B80,(IF(J81=3,B81,"")))))))))))</f>
        <v>Zermatt 2</v>
      </c>
      <c r="L90" s="18">
        <v>4.8611111111111112E-3</v>
      </c>
    </row>
    <row r="91" spans="1:12" x14ac:dyDescent="0.25">
      <c r="B91" s="63"/>
      <c r="C91" s="22">
        <v>1</v>
      </c>
      <c r="D91" s="23">
        <v>1</v>
      </c>
      <c r="E91" s="33"/>
      <c r="F91" s="22">
        <v>0</v>
      </c>
      <c r="G91" s="23">
        <v>0</v>
      </c>
      <c r="H91" s="33"/>
      <c r="I91" s="22">
        <v>0</v>
      </c>
      <c r="J91" s="23">
        <v>0</v>
      </c>
    </row>
    <row r="92" spans="1:12" ht="15.75" thickBot="1" x14ac:dyDescent="0.3">
      <c r="A92"/>
      <c r="B92" s="25"/>
      <c r="C92" s="26">
        <f>IF(C91&gt;D91,2,IF(C91=D91,1,(IF(C91&lt;D91,0))))</f>
        <v>1</v>
      </c>
      <c r="D92" s="27">
        <f>IF(D91&gt;C91,2,IF(D91=C91,1,(IF(D91&lt;C91,0))))</f>
        <v>1</v>
      </c>
      <c r="E92" s="28"/>
      <c r="F92" s="26">
        <f>IF(F91&gt;G91,2,IF(F91=G91,1,(IF(F91&lt;G91,0))))</f>
        <v>1</v>
      </c>
      <c r="G92" s="27">
        <f>IF(G91&gt;F91,2,IF(G91=F91,1,(IF(G91&lt;F91,0))))</f>
        <v>1</v>
      </c>
      <c r="H92" s="28"/>
      <c r="I92" s="26">
        <f>IF(I91&gt;J91,2,IF(I91=J91,1,(IF(I91&lt;J91,0))))</f>
        <v>1</v>
      </c>
      <c r="J92" s="27">
        <f>IF(J91&gt;I91,2,IF(J91=I91,1,(IF(J91&lt;I91,0))))</f>
        <v>1</v>
      </c>
    </row>
    <row r="93" spans="1:12" x14ac:dyDescent="0.25">
      <c r="B93" s="29">
        <f>B89+L93</f>
        <v>0.66388888888888886</v>
      </c>
      <c r="C93" s="30" t="s">
        <v>43</v>
      </c>
      <c r="D93" s="31" t="s">
        <v>48</v>
      </c>
      <c r="E93" s="32">
        <f t="shared" ref="E93:E94" si="17">B93</f>
        <v>0.66388888888888886</v>
      </c>
      <c r="F93" s="30" t="s">
        <v>45</v>
      </c>
      <c r="G93" s="31" t="s">
        <v>49</v>
      </c>
      <c r="H93" s="32">
        <f t="shared" ref="H93:H94" si="18">E93</f>
        <v>0.66388888888888886</v>
      </c>
      <c r="I93" s="30" t="s">
        <v>47</v>
      </c>
      <c r="J93" s="31" t="s">
        <v>50</v>
      </c>
      <c r="L93" s="18">
        <v>5.5555555555555558E-3</v>
      </c>
    </row>
    <row r="94" spans="1:12" x14ac:dyDescent="0.25">
      <c r="B94" s="21">
        <f>B93+L94</f>
        <v>0.66874999999999996</v>
      </c>
      <c r="C94" s="22" t="str">
        <f>IF(J68=1,B68,(IF(J69=1,B69,(IF(J70=1,B70,(IF(J71=1,B71,(IF(J72=1,B72,(IF(J73=1,B73,"")))))))))))</f>
        <v>Aletsch</v>
      </c>
      <c r="D94" s="23" t="str">
        <f>IF(J76=1,B76,(IF(J77=1,B77,(IF(J78=1,B78,(IF(J79=1,B79,(IF(J80=1,B80,(IF(J81=1,B81,"")))))))))))</f>
        <v>Visp 2</v>
      </c>
      <c r="E94" s="24">
        <f t="shared" si="17"/>
        <v>0.66874999999999996</v>
      </c>
      <c r="F94" s="22" t="str">
        <f>IF(J68=2,B68,(IF(J69=2,B69,(IF(J70=2,B70,(IF(J71=2,B71,(IF(J72=2,B72,(IF(J73=2,B73,"")))))))))))</f>
        <v>Visp 1</v>
      </c>
      <c r="G94" s="23" t="str">
        <f>IF(J76=2,B76,(IF(J77=2,B77,(IF(J78=2,B78,(IF(J79=2,B79,(IF(J80=2,B80,(IF(J81=2,B81,"")))))))))))</f>
        <v>Leukerbad 1</v>
      </c>
      <c r="H94" s="24">
        <f t="shared" si="18"/>
        <v>0.66874999999999996</v>
      </c>
      <c r="I94" s="22" t="str">
        <f>IF(J68=3,B68,(IF(J69=3,B69,(IF(J70=3,B70,(IF(J71=3,B71,(IF(J72=3,B72,(IF(J73=3,B73,"")))))))))))</f>
        <v>Zermatt 1</v>
      </c>
      <c r="J94" s="23" t="str">
        <f>IF(J76=3,B76,(IF(J77=3,B77,(IF(J78=3,B78,(IF(J79=3,B79,(IF(J80=3,B80,(IF(J81=3,B81,"")))))))))))</f>
        <v>Zermatt 2</v>
      </c>
      <c r="L94" s="18">
        <v>4.8611111111111112E-3</v>
      </c>
    </row>
    <row r="95" spans="1:12" x14ac:dyDescent="0.25">
      <c r="B95" s="63"/>
      <c r="C95" s="22">
        <v>1</v>
      </c>
      <c r="D95" s="23">
        <v>2</v>
      </c>
      <c r="E95" s="33"/>
      <c r="F95" s="22">
        <v>2</v>
      </c>
      <c r="G95" s="23">
        <v>1</v>
      </c>
      <c r="H95" s="33"/>
      <c r="I95" s="22">
        <v>2</v>
      </c>
      <c r="J95" s="23">
        <v>0</v>
      </c>
    </row>
    <row r="96" spans="1:12" ht="15.75" thickBot="1" x14ac:dyDescent="0.3">
      <c r="A96"/>
      <c r="B96" s="25"/>
      <c r="C96" s="26">
        <f>IF(C95&gt;D95,2,IF(C95=D95,1,(IF(C95&lt;D95,0))))</f>
        <v>0</v>
      </c>
      <c r="D96" s="27">
        <f>IF(D95&gt;C95,2,IF(D95=C95,1,(IF(D95&lt;C95,0))))</f>
        <v>2</v>
      </c>
      <c r="E96" s="28"/>
      <c r="F96" s="26">
        <f>IF(F95&gt;G95,2,IF(F95=G95,1,(IF(F95&lt;G95,0))))</f>
        <v>2</v>
      </c>
      <c r="G96" s="27">
        <f>IF(G95&gt;F95,2,IF(G95=F95,1,(IF(G95&lt;F95,0))))</f>
        <v>0</v>
      </c>
      <c r="H96" s="28"/>
      <c r="I96" s="26">
        <f>IF(I95&gt;J95,2,IF(I95=J95,1,(IF(I95&lt;J95,0))))</f>
        <v>2</v>
      </c>
      <c r="J96" s="27">
        <f>IF(J95&gt;I95,2,IF(J95=I95,1,(IF(J95&lt;I95,0))))</f>
        <v>0</v>
      </c>
    </row>
    <row r="97" spans="1:18" x14ac:dyDescent="0.25">
      <c r="B97" s="29">
        <f>B93+L97</f>
        <v>0.6694444444444444</v>
      </c>
      <c r="C97" s="30" t="s">
        <v>51</v>
      </c>
      <c r="D97" s="31" t="s">
        <v>52</v>
      </c>
      <c r="E97" s="32">
        <f t="shared" ref="E97:E98" si="19">B97</f>
        <v>0.6694444444444444</v>
      </c>
      <c r="F97" s="30" t="s">
        <v>53</v>
      </c>
      <c r="G97" s="31" t="s">
        <v>54</v>
      </c>
      <c r="H97" s="32">
        <f t="shared" ref="H97:H98" si="20">E97</f>
        <v>0.6694444444444444</v>
      </c>
      <c r="I97" s="30" t="s">
        <v>55</v>
      </c>
      <c r="J97" s="31" t="s">
        <v>56</v>
      </c>
      <c r="L97" s="18">
        <v>5.5555555555555558E-3</v>
      </c>
    </row>
    <row r="98" spans="1:18" x14ac:dyDescent="0.25">
      <c r="B98" s="21">
        <f>B97+L98</f>
        <v>0.67430555555555549</v>
      </c>
      <c r="C98" s="22" t="str">
        <f>IF(J60=4,B60,(IF(J61=4,B61,(IF(J62=4,B62,(IF(J63=4,B63,(IF(J64=4,B64,(IF(J65=4,B65,"")))))))))))</f>
        <v>Stalden</v>
      </c>
      <c r="D98" s="23" t="str">
        <f>IF(J68=4,B68,(IF(J69=4,B69,(IF(J70=4,B70,(IF(J71=4,B71,(IF(J72=4,B72,(IF(J73=4,B73,"")))))))))))</f>
        <v>Gampel 2</v>
      </c>
      <c r="E98" s="24">
        <f t="shared" si="19"/>
        <v>0.67430555555555549</v>
      </c>
      <c r="F98" s="22" t="str">
        <f>IF(J60=5,B60,(IF(J61=5,B61,(IF(J62=5,B62,(IF(J63=5,B63,(IF(J64=5,B64,(IF(J65=5,B65,"")))))))))))</f>
        <v>Fiesch</v>
      </c>
      <c r="G98" s="23" t="str">
        <f>IF(J68=5,B68,(IF(J69=5,B69,(IF(J70=5,B70,(IF(J71=5,B71,(IF(J72=5,B72,(IF(J73=5,B73,"")))))))))))</f>
        <v>Leuk 2</v>
      </c>
      <c r="H98" s="24">
        <f t="shared" si="20"/>
        <v>0.67430555555555549</v>
      </c>
      <c r="I98" s="22" t="str">
        <f>IF(J60=6,B60,(IF(J61=6,B61,(IF(J62=6,B62,(IF(J63=6,B63,(IF(J64=6,B64,(IF(J65=6,B65,"")))))))))))</f>
        <v>Leuk 1</v>
      </c>
      <c r="J98" s="23" t="str">
        <f>IF(J68=6,B68,(IF(J69=6,B69,(IF(J70=6,B70,(IF(J71=6,B71,(IF(J72=6,B72,(IF(J73=6,B73,"")))))))))))</f>
        <v>Zaniglas 2</v>
      </c>
      <c r="L98" s="18">
        <v>4.8611111111111112E-3</v>
      </c>
    </row>
    <row r="99" spans="1:18" x14ac:dyDescent="0.25">
      <c r="B99" s="63"/>
      <c r="C99" s="22">
        <v>3</v>
      </c>
      <c r="D99" s="23">
        <v>0</v>
      </c>
      <c r="E99" s="33"/>
      <c r="F99" s="22">
        <v>2</v>
      </c>
      <c r="G99" s="23">
        <v>1</v>
      </c>
      <c r="H99" s="33"/>
      <c r="I99" s="22">
        <v>3</v>
      </c>
      <c r="J99" s="23">
        <v>1</v>
      </c>
    </row>
    <row r="100" spans="1:18" ht="15.75" thickBot="1" x14ac:dyDescent="0.3">
      <c r="A100"/>
      <c r="B100" s="25"/>
      <c r="C100" s="26">
        <f>IF(C99&gt;D99,2,IF(C99=D99,1,(IF(C99&lt;D99,0))))</f>
        <v>2</v>
      </c>
      <c r="D100" s="27">
        <f>IF(D99&gt;C99,2,IF(D99=C99,1,(IF(D99&lt;C99,0))))</f>
        <v>0</v>
      </c>
      <c r="E100" s="28"/>
      <c r="F100" s="26">
        <f>IF(F99&gt;G99,2,IF(F99=G99,1,(IF(F99&lt;G99,0))))</f>
        <v>2</v>
      </c>
      <c r="G100" s="27">
        <f>IF(G99&gt;F99,2,IF(G99=F99,1,(IF(G99&lt;F99,0))))</f>
        <v>0</v>
      </c>
      <c r="H100" s="28"/>
      <c r="I100" s="26">
        <f>IF(I99&gt;J99,2,IF(I99=J99,1,(IF(I99&lt;J99,0))))</f>
        <v>2</v>
      </c>
      <c r="J100" s="27">
        <f>IF(J99&gt;I99,2,IF(J99=I99,1,(IF(J99&lt;I99,0))))</f>
        <v>0</v>
      </c>
    </row>
    <row r="101" spans="1:18" x14ac:dyDescent="0.25">
      <c r="B101" s="29">
        <f>B97+L101</f>
        <v>0.67499999999999993</v>
      </c>
      <c r="C101" s="30" t="s">
        <v>51</v>
      </c>
      <c r="D101" s="31" t="s">
        <v>57</v>
      </c>
      <c r="E101" s="32">
        <f t="shared" ref="E101:E102" si="21">B101</f>
        <v>0.67499999999999993</v>
      </c>
      <c r="F101" s="30" t="s">
        <v>53</v>
      </c>
      <c r="G101" s="31" t="s">
        <v>58</v>
      </c>
      <c r="H101" s="32">
        <f>E101</f>
        <v>0.67499999999999993</v>
      </c>
      <c r="I101" s="30" t="s">
        <v>55</v>
      </c>
      <c r="J101" s="31" t="s">
        <v>59</v>
      </c>
      <c r="L101" s="18">
        <v>5.5555555555555558E-3</v>
      </c>
    </row>
    <row r="102" spans="1:18" x14ac:dyDescent="0.25">
      <c r="B102" s="21">
        <f>B101+L102</f>
        <v>0.67986111111111103</v>
      </c>
      <c r="C102" s="22" t="str">
        <f>IF(J60=4,B60,(IF(J61=4,B61,(IF(J62=4,B62,(IF(J63=4,B63,(IF(J64=4,B64,(IF(J65=4,B65,"")))))))))))</f>
        <v>Stalden</v>
      </c>
      <c r="D102" s="23" t="str">
        <f>IF(J76=4,B76,(IF(J77=4,B77,(IF(J78=4,B78,(IF(J79=4,B79,(IF(J80=4,B80,(IF(J81=4,B81,"")))))))))))</f>
        <v>Brig</v>
      </c>
      <c r="E102" s="24">
        <f t="shared" si="21"/>
        <v>0.67986111111111103</v>
      </c>
      <c r="F102" s="22" t="str">
        <f>IF(J60=5,B60,(IF(J61=5,B61,(IF(J62=5,B62,(IF(J63=5,B63,(IF(J64=5,B64,(IF(J65=5,B65,"")))))))))))</f>
        <v>Fiesch</v>
      </c>
      <c r="G102" s="23" t="str">
        <f>IF(J76=5,B76,(IF(J77=5,B77,(IF(J78=5,B78,(IF(J79=5,B79,(IF(J80=5,B80,(IF(J81=5,B81,"")))))))))))</f>
        <v>Siders 1</v>
      </c>
      <c r="H102" s="24">
        <f>E102</f>
        <v>0.67986111111111103</v>
      </c>
      <c r="I102" s="22" t="str">
        <f>IF(J60=6,B60,(IF(J61=6,B61,(IF(J62=6,B62,(IF(J63=6,B63,(IF(J64=6,B64,(IF(J65=6,B65,"")))))))))))</f>
        <v>Leuk 1</v>
      </c>
      <c r="J102" s="23" t="str">
        <f>IF(J76=6,B76,(IF(J77=6,B77,(IF(J78=6,B78,(IF(J79=6,B79,(IF(J80=6,B80,(IF(J81=6,B81,"")))))))))))</f>
        <v>Zaniglas 1</v>
      </c>
      <c r="L102" s="18">
        <v>4.8611111111111112E-3</v>
      </c>
    </row>
    <row r="103" spans="1:18" x14ac:dyDescent="0.25">
      <c r="B103" s="63"/>
      <c r="C103" s="22">
        <v>1</v>
      </c>
      <c r="D103" s="23">
        <v>0</v>
      </c>
      <c r="E103" s="33"/>
      <c r="F103" s="22">
        <v>1</v>
      </c>
      <c r="G103" s="23">
        <v>0</v>
      </c>
      <c r="H103" s="33"/>
      <c r="I103" s="22">
        <v>2</v>
      </c>
      <c r="J103" s="23">
        <v>1</v>
      </c>
    </row>
    <row r="104" spans="1:18" ht="15.75" thickBot="1" x14ac:dyDescent="0.3">
      <c r="A104"/>
      <c r="B104" s="25"/>
      <c r="C104" s="26">
        <f>IF(C103&gt;D103,2,IF(C103=D103,1,(IF(C103&lt;D103,0))))</f>
        <v>2</v>
      </c>
      <c r="D104" s="27">
        <f>IF(D103&gt;C103,2,IF(D103=C103,1,(IF(D103&lt;C103,0))))</f>
        <v>0</v>
      </c>
      <c r="E104" s="28"/>
      <c r="F104" s="26">
        <f>IF(F103&gt;G103,2,IF(F103=G103,1,(IF(F103&lt;G103,0))))</f>
        <v>2</v>
      </c>
      <c r="G104" s="27">
        <f>IF(G103&gt;F103,2,IF(G103=F103,1,(IF(G103&lt;F103,0))))</f>
        <v>0</v>
      </c>
      <c r="H104" s="28"/>
      <c r="I104" s="26">
        <f>IF(I103&gt;J103,2,IF(I103=J103,1,(IF(I103&lt;J103,0))))</f>
        <v>2</v>
      </c>
      <c r="J104" s="27">
        <f>IF(J103&gt;I103,2,IF(J103=I103,1,(IF(J103&lt;I103,0))))</f>
        <v>0</v>
      </c>
    </row>
    <row r="105" spans="1:18" x14ac:dyDescent="0.25">
      <c r="B105" s="29">
        <f>B101+L105</f>
        <v>0.68055555555555547</v>
      </c>
      <c r="C105" s="30" t="s">
        <v>52</v>
      </c>
      <c r="D105" s="31" t="s">
        <v>57</v>
      </c>
      <c r="E105" s="32">
        <f t="shared" ref="E105:E106" si="22">B105</f>
        <v>0.68055555555555547</v>
      </c>
      <c r="F105" s="30" t="s">
        <v>54</v>
      </c>
      <c r="G105" s="31" t="s">
        <v>58</v>
      </c>
      <c r="H105" s="32">
        <f t="shared" ref="H105:H106" si="23">E105</f>
        <v>0.68055555555555547</v>
      </c>
      <c r="I105" s="30" t="s">
        <v>56</v>
      </c>
      <c r="J105" s="31" t="s">
        <v>59</v>
      </c>
      <c r="L105" s="18">
        <v>5.5555555555555558E-3</v>
      </c>
    </row>
    <row r="106" spans="1:18" x14ac:dyDescent="0.25">
      <c r="B106" s="21">
        <f>B105+L106</f>
        <v>0.68541666666666656</v>
      </c>
      <c r="C106" s="22" t="str">
        <f>IF(J68=4,B68,(IF(J69=4,B69,(IF(J70=4,B70,(IF(J71=4,B71,(IF(J72=4,B72,(IF(J73=4,B73,"")))))))))))</f>
        <v>Gampel 2</v>
      </c>
      <c r="D106" s="23" t="str">
        <f>IF(J76=4,B76,(IF(J77=4,B77,(IF(J78=4,B78,(IF(J79=4,B79,(IF(J80=4,B80,(IF(J81=4,B81,"")))))))))))</f>
        <v>Brig</v>
      </c>
      <c r="E106" s="24">
        <f t="shared" si="22"/>
        <v>0.68541666666666656</v>
      </c>
      <c r="F106" s="22" t="str">
        <f>IF(J68=5,B68,(IF(J69=5,B69,(IF(J70=5,B70,(IF(J71=5,B71,(IF(J72=5,B72,(IF(J73=5,B73,"")))))))))))</f>
        <v>Leuk 2</v>
      </c>
      <c r="G106" s="23" t="str">
        <f>IF(J76=5,B76,(IF(J77=5,B77,(IF(J78=5,B78,(IF(J79=5,B79,(IF(J80=5,B80,(IF(J81=5,B81,"")))))))))))</f>
        <v>Siders 1</v>
      </c>
      <c r="H106" s="24">
        <f t="shared" si="23"/>
        <v>0.68541666666666656</v>
      </c>
      <c r="I106" s="22" t="str">
        <f>IF(J68=6,B68,(IF(J69=6,B69,(IF(J70=6,B70,(IF(J71=6,B71,(IF(J72=6,B72,(IF(J73=6,B73,"")))))))))))</f>
        <v>Zaniglas 2</v>
      </c>
      <c r="J106" s="23" t="str">
        <f>IF(J76=6,B76,(IF(J77=6,B77,(IF(J78=6,B78,(IF(J79=6,B79,(IF(J80=6,B80,(IF(J81=6,B81,"")))))))))))</f>
        <v>Zaniglas 1</v>
      </c>
      <c r="L106" s="18">
        <v>4.8611111111111112E-3</v>
      </c>
    </row>
    <row r="107" spans="1:18" x14ac:dyDescent="0.25">
      <c r="B107" s="63"/>
      <c r="C107" s="22">
        <v>0</v>
      </c>
      <c r="D107" s="23">
        <v>3</v>
      </c>
      <c r="E107" s="33"/>
      <c r="F107" s="22">
        <v>0</v>
      </c>
      <c r="G107" s="23">
        <v>1</v>
      </c>
      <c r="H107" s="33"/>
      <c r="I107" s="22">
        <v>1</v>
      </c>
      <c r="J107" s="23">
        <v>1</v>
      </c>
    </row>
    <row r="108" spans="1:18" ht="15.75" thickBot="1" x14ac:dyDescent="0.3">
      <c r="A108"/>
      <c r="B108" s="25"/>
      <c r="C108" s="26">
        <f>IF(C107&gt;D107,2,IF(C107=D107,1,(IF(C107&lt;D107,0))))</f>
        <v>0</v>
      </c>
      <c r="D108" s="27">
        <f>IF(D107&gt;C107,2,IF(D107=C107,1,(IF(D107&lt;C107,0))))</f>
        <v>2</v>
      </c>
      <c r="E108" s="28"/>
      <c r="F108" s="26">
        <f>IF(F107&gt;G107,2,IF(F107=G107,1,(IF(F107&lt;G107,0))))</f>
        <v>0</v>
      </c>
      <c r="G108" s="27">
        <f>IF(G107&gt;F107,2,IF(G107=F107,1,(IF(G107&lt;F107,0))))</f>
        <v>2</v>
      </c>
      <c r="H108" s="28"/>
      <c r="I108" s="26">
        <f>IF(I107&gt;J107,2,IF(I107=J107,1,(IF(I107&lt;J107,0))))</f>
        <v>1</v>
      </c>
      <c r="J108" s="27">
        <f>IF(J107&gt;I107,2,IF(J107=I107,1,(IF(J107&lt;I107,0))))</f>
        <v>1</v>
      </c>
    </row>
    <row r="109" spans="1:18" x14ac:dyDescent="0.25">
      <c r="A109"/>
      <c r="B109" s="6"/>
      <c r="C109" s="36"/>
      <c r="D109" s="36"/>
      <c r="F109" s="36"/>
      <c r="G109" s="36"/>
      <c r="I109" s="36"/>
      <c r="J109" s="36"/>
    </row>
    <row r="110" spans="1:18" ht="18.75" x14ac:dyDescent="0.3">
      <c r="A110" s="81" t="s">
        <v>60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</row>
    <row r="111" spans="1:18" s="64" customFormat="1" ht="45.75" thickBot="1" x14ac:dyDescent="0.3">
      <c r="C111" s="64" t="s">
        <v>61</v>
      </c>
      <c r="D111" s="64" t="s">
        <v>31</v>
      </c>
      <c r="E111" s="64" t="s">
        <v>32</v>
      </c>
      <c r="F111" s="64" t="s">
        <v>37</v>
      </c>
      <c r="G111" s="64" t="s">
        <v>36</v>
      </c>
      <c r="H111" s="64" t="s">
        <v>62</v>
      </c>
      <c r="I111" s="64" t="s">
        <v>63</v>
      </c>
      <c r="J111" s="64" t="s">
        <v>64</v>
      </c>
      <c r="K111" s="65"/>
      <c r="L111" s="66"/>
      <c r="M111" s="65"/>
      <c r="N111" s="65"/>
      <c r="O111" s="65"/>
      <c r="P111" s="65"/>
      <c r="Q111" s="65"/>
      <c r="R111" s="65"/>
    </row>
    <row r="112" spans="1:18" x14ac:dyDescent="0.25">
      <c r="B112" s="67" t="s">
        <v>42</v>
      </c>
      <c r="C112" s="68" t="str">
        <f>IF(J60=1,B60,(IF(J61=1,B61,(IF(J62=1,B62,(IF(J63=1,B63,(IF(J64=1,B64,(IF(J65=1,B65,"")))))))))))</f>
        <v>Leukerbad 2</v>
      </c>
      <c r="D112" s="68">
        <f>C88</f>
        <v>0</v>
      </c>
      <c r="E112" s="68">
        <f>C92</f>
        <v>1</v>
      </c>
      <c r="F112" s="68">
        <f>SUM(D112:E112)</f>
        <v>1</v>
      </c>
      <c r="G112" s="68">
        <f>SUM(C87,C91-(SUM(D87,D91)))</f>
        <v>-1</v>
      </c>
      <c r="H112" s="68">
        <f>_xlfn.RANK.EQ(F112,F112:F114)</f>
        <v>3</v>
      </c>
      <c r="I112" s="68">
        <f>_xlfn.RANK.EQ(G112,G112:G114)</f>
        <v>2</v>
      </c>
      <c r="J112" s="69">
        <v>3</v>
      </c>
    </row>
    <row r="113" spans="2:10" x14ac:dyDescent="0.25">
      <c r="B113" s="70" t="s">
        <v>43</v>
      </c>
      <c r="C113" s="71" t="str">
        <f>IF(J68=1,B68,(IF(J69=1,B69,(IF(J70=1,B70,(IF(J71=1,B71,(IF(J72=1,B72,(IF(J73=1,B73,"")))))))))))</f>
        <v>Aletsch</v>
      </c>
      <c r="D113" s="71">
        <f>D88</f>
        <v>2</v>
      </c>
      <c r="E113" s="71">
        <f>C96</f>
        <v>0</v>
      </c>
      <c r="F113" s="71">
        <f t="shared" ref="F113:F129" si="24">SUM(D113:E113)</f>
        <v>2</v>
      </c>
      <c r="G113" s="71">
        <f>SUM(D87,C95-(SUM(C87,D95)))</f>
        <v>0</v>
      </c>
      <c r="H113" s="71">
        <f>_xlfn.RANK.EQ(F113,F112:F114)</f>
        <v>2</v>
      </c>
      <c r="I113" s="71">
        <f>_xlfn.RANK.EQ(G113,G112:G114)</f>
        <v>1</v>
      </c>
      <c r="J113" s="72">
        <v>2</v>
      </c>
    </row>
    <row r="114" spans="2:10" x14ac:dyDescent="0.25">
      <c r="B114" s="73" t="s">
        <v>48</v>
      </c>
      <c r="C114" s="74" t="str">
        <f>IF(J76=1,B76,(IF(J77=1,B77,(IF(J78=1,B78,(IF(J79=1,B79,(IF(J80=1,B80,(IF(J81=1,B81,"")))))))))))</f>
        <v>Visp 2</v>
      </c>
      <c r="D114" s="74">
        <f>D92</f>
        <v>1</v>
      </c>
      <c r="E114" s="74">
        <f>D96</f>
        <v>2</v>
      </c>
      <c r="F114" s="74">
        <f t="shared" si="24"/>
        <v>3</v>
      </c>
      <c r="G114" s="74">
        <f>SUM(D91,C95)-C91-D95</f>
        <v>-1</v>
      </c>
      <c r="H114" s="74">
        <f>_xlfn.RANK.EQ(F114,F112:F114)</f>
        <v>1</v>
      </c>
      <c r="I114" s="74">
        <f>_xlfn.RANK.EQ(G114,G112:G114)</f>
        <v>2</v>
      </c>
      <c r="J114" s="75">
        <v>1</v>
      </c>
    </row>
    <row r="115" spans="2:10" x14ac:dyDescent="0.25">
      <c r="B115" s="63" t="s">
        <v>44</v>
      </c>
      <c r="C115" s="22" t="str">
        <f>IF(J60=2,B60,(IF(J61=2,B61,(IF(J62=2,B62,(IF(J63=2,B63,(IF(J64=2,B64,(IF(J65=2,B65,"")))))))))))</f>
        <v>Gampel 1</v>
      </c>
      <c r="D115" s="22">
        <f>F88</f>
        <v>0</v>
      </c>
      <c r="E115" s="22">
        <f>F92</f>
        <v>1</v>
      </c>
      <c r="F115" s="22">
        <f t="shared" si="24"/>
        <v>1</v>
      </c>
      <c r="G115" s="22">
        <f>SUM(F87,F91)-G87-G91</f>
        <v>-2</v>
      </c>
      <c r="H115" s="22">
        <f>_xlfn.RANK.EQ(F115,F115:F117)+3</f>
        <v>5</v>
      </c>
      <c r="I115" s="22">
        <f>_xlfn.RANK.EQ(G115,G115:G117)+3</f>
        <v>6</v>
      </c>
      <c r="J115" s="75">
        <v>6</v>
      </c>
    </row>
    <row r="116" spans="2:10" x14ac:dyDescent="0.25">
      <c r="B116" s="63" t="s">
        <v>45</v>
      </c>
      <c r="C116" s="22" t="str">
        <f>IF(J68=2,B68,(IF(J69=2,B69,(IF(J70=2,B70,(IF(J71=2,B71,(IF(J72=2,B72,(IF(J73=2,B73,"")))))))))))</f>
        <v>Visp 1</v>
      </c>
      <c r="D116" s="22">
        <f>G88</f>
        <v>2</v>
      </c>
      <c r="E116" s="22">
        <f>F96</f>
        <v>2</v>
      </c>
      <c r="F116" s="22">
        <f t="shared" si="24"/>
        <v>4</v>
      </c>
      <c r="G116" s="22">
        <f>G87+F95-F87-G95</f>
        <v>3</v>
      </c>
      <c r="H116" s="22">
        <f>_xlfn.RANK.EQ(F116,F115:F117)+3</f>
        <v>4</v>
      </c>
      <c r="I116" s="22">
        <f>_xlfn.RANK.EQ(G116,G115:G117)+3</f>
        <v>4</v>
      </c>
      <c r="J116" s="75">
        <v>4</v>
      </c>
    </row>
    <row r="117" spans="2:10" x14ac:dyDescent="0.25">
      <c r="B117" s="63" t="s">
        <v>49</v>
      </c>
      <c r="C117" s="22" t="str">
        <f>IF(J76=2,B76,(IF(J77=2,B77,(IF(J78=2,B78,(IF(J79=2,B79,(IF(J80=2,B80,(IF(J81=2,B81,"")))))))))))</f>
        <v>Leukerbad 1</v>
      </c>
      <c r="D117" s="22">
        <f>G92</f>
        <v>1</v>
      </c>
      <c r="E117" s="22">
        <f>G96</f>
        <v>0</v>
      </c>
      <c r="F117" s="22">
        <f t="shared" si="24"/>
        <v>1</v>
      </c>
      <c r="G117" s="22">
        <f>G91+G95-F91-F95</f>
        <v>-1</v>
      </c>
      <c r="H117" s="22">
        <f>_xlfn.RANK.EQ(F117,F115:F117)+3</f>
        <v>5</v>
      </c>
      <c r="I117" s="22">
        <f>_xlfn.RANK.EQ(G117,G115:G117)+3</f>
        <v>5</v>
      </c>
      <c r="J117" s="75">
        <v>5</v>
      </c>
    </row>
    <row r="118" spans="2:10" x14ac:dyDescent="0.25">
      <c r="B118" s="63" t="s">
        <v>46</v>
      </c>
      <c r="C118" s="22" t="str">
        <f>IF(J60=3,B60,(IF(J61=3,B61,(IF(J62=3,B62,(IF(J63=3,B63,(IF(J64=3,B64,(IF(J65=3,B65,"")))))))))))</f>
        <v>Siders 2</v>
      </c>
      <c r="D118" s="22">
        <f>I88</f>
        <v>2</v>
      </c>
      <c r="E118" s="22">
        <f>I92</f>
        <v>1</v>
      </c>
      <c r="F118" s="22">
        <f t="shared" si="24"/>
        <v>3</v>
      </c>
      <c r="G118" s="22">
        <f>I87+I91-J87-J91</f>
        <v>2</v>
      </c>
      <c r="H118" s="22">
        <f>_xlfn.RANK.EQ(F118,F118:F120)+6</f>
        <v>7</v>
      </c>
      <c r="I118" s="22">
        <f>_xlfn.RANK.EQ(G118,G118:G120)+6</f>
        <v>7</v>
      </c>
      <c r="J118" s="75">
        <v>7</v>
      </c>
    </row>
    <row r="119" spans="2:10" x14ac:dyDescent="0.25">
      <c r="B119" s="63" t="s">
        <v>47</v>
      </c>
      <c r="C119" s="22" t="str">
        <f>IF(J68=3,B68,(IF(J69=3,B69,(IF(J70=3,B70,(IF(J71=3,B71,(IF(J72=3,B72,(IF(J73=3,B73,"")))))))))))</f>
        <v>Zermatt 1</v>
      </c>
      <c r="D119" s="22">
        <f>J88</f>
        <v>0</v>
      </c>
      <c r="E119" s="22">
        <f>I96</f>
        <v>2</v>
      </c>
      <c r="F119" s="22">
        <f t="shared" si="24"/>
        <v>2</v>
      </c>
      <c r="G119" s="22">
        <f>J87+I95-I87-J95</f>
        <v>0</v>
      </c>
      <c r="H119" s="22">
        <f>_xlfn.RANK.EQ(F119,F118:F120)+6</f>
        <v>8</v>
      </c>
      <c r="I119" s="22">
        <f>_xlfn.RANK.EQ(G119,G118:G120)+6</f>
        <v>8</v>
      </c>
      <c r="J119" s="75">
        <v>8</v>
      </c>
    </row>
    <row r="120" spans="2:10" x14ac:dyDescent="0.25">
      <c r="B120" s="63" t="s">
        <v>50</v>
      </c>
      <c r="C120" s="22" t="str">
        <f>IF(J76=3,B76,(IF(J77=3,B77,(IF(J78=3,B78,(IF(J79=3,B79,(IF(J80=3,B80,(IF(J81=3,B81,"")))))))))))</f>
        <v>Zermatt 2</v>
      </c>
      <c r="D120" s="22">
        <f>J92</f>
        <v>1</v>
      </c>
      <c r="E120" s="22">
        <f>J96</f>
        <v>0</v>
      </c>
      <c r="F120" s="22">
        <f t="shared" si="24"/>
        <v>1</v>
      </c>
      <c r="G120" s="22">
        <f>J91+J95-I91-I95</f>
        <v>-2</v>
      </c>
      <c r="H120" s="22">
        <f>_xlfn.RANK.EQ(F120,F118:F120)+6</f>
        <v>9</v>
      </c>
      <c r="I120" s="22">
        <f>_xlfn.RANK.EQ(G120,G118:G120)+6</f>
        <v>9</v>
      </c>
      <c r="J120" s="75">
        <v>9</v>
      </c>
    </row>
    <row r="121" spans="2:10" x14ac:dyDescent="0.25">
      <c r="B121" s="63" t="s">
        <v>51</v>
      </c>
      <c r="C121" s="22" t="str">
        <f>IF(J60=4,B60,(IF(J61=4,B61,(IF(J62=4,B62,(IF(J63=4,B63,(IF(J64=4,B64,(IF(J65=4,B65,"")))))))))))</f>
        <v>Stalden</v>
      </c>
      <c r="D121" s="22">
        <f>C100</f>
        <v>2</v>
      </c>
      <c r="E121" s="22">
        <f>C104</f>
        <v>2</v>
      </c>
      <c r="F121" s="22">
        <f t="shared" si="24"/>
        <v>4</v>
      </c>
      <c r="G121" s="22">
        <f>C99+C103-D99-D103</f>
        <v>4</v>
      </c>
      <c r="H121" s="22">
        <f>_xlfn.RANK.EQ(F121,F121:F123)+9</f>
        <v>10</v>
      </c>
      <c r="I121" s="22">
        <f>_xlfn.RANK.EQ(G121,G121:G123)+9</f>
        <v>10</v>
      </c>
      <c r="J121" s="75">
        <v>10</v>
      </c>
    </row>
    <row r="122" spans="2:10" x14ac:dyDescent="0.25">
      <c r="B122" s="63" t="s">
        <v>52</v>
      </c>
      <c r="C122" s="22" t="str">
        <f>IF(J68=4,B68,(IF(J69=4,B69,(IF(J70=4,B70,(IF(J71=4,B71,(IF(J72=4,B72,(IF(J73=4,B73,"")))))))))))</f>
        <v>Gampel 2</v>
      </c>
      <c r="D122" s="22">
        <f>D100</f>
        <v>0</v>
      </c>
      <c r="E122" s="22">
        <f>C108</f>
        <v>0</v>
      </c>
      <c r="F122" s="22">
        <f t="shared" si="24"/>
        <v>0</v>
      </c>
      <c r="G122" s="22">
        <f>D99+C107-C99-D107</f>
        <v>-6</v>
      </c>
      <c r="H122" s="22">
        <f>_xlfn.RANK.EQ(F122,F121:F123)+9</f>
        <v>12</v>
      </c>
      <c r="I122" s="22">
        <f>_xlfn.RANK.EQ(G122,G121:G123)+9</f>
        <v>12</v>
      </c>
      <c r="J122" s="75">
        <v>12</v>
      </c>
    </row>
    <row r="123" spans="2:10" x14ac:dyDescent="0.25">
      <c r="B123" s="63" t="s">
        <v>57</v>
      </c>
      <c r="C123" s="22" t="str">
        <f>IF(J76=4,B76,(IF(J77=4,B77,(IF(J78=4,B78,(IF(J79=4,B79,(IF(J80=4,B80,(IF(J81=4,B81,"")))))))))))</f>
        <v>Brig</v>
      </c>
      <c r="D123" s="22">
        <f>D104</f>
        <v>0</v>
      </c>
      <c r="E123" s="22">
        <f>D108</f>
        <v>2</v>
      </c>
      <c r="F123" s="22">
        <f t="shared" si="24"/>
        <v>2</v>
      </c>
      <c r="G123" s="22">
        <f>D103+D107-C103-C107</f>
        <v>2</v>
      </c>
      <c r="H123" s="22">
        <f>_xlfn.RANK.EQ(F123,F121:F123)+9</f>
        <v>11</v>
      </c>
      <c r="I123" s="22">
        <f>_xlfn.RANK.EQ(G123,G121:G123)+9</f>
        <v>11</v>
      </c>
      <c r="J123" s="75">
        <v>11</v>
      </c>
    </row>
    <row r="124" spans="2:10" x14ac:dyDescent="0.25">
      <c r="B124" s="63" t="s">
        <v>53</v>
      </c>
      <c r="C124" s="22" t="str">
        <f>IF(J60=5,B60,(IF(J61=5,B61,(IF(J62=5,B62,(IF(J63=5,B63,(IF(J64=5,B64,(IF(J65=5,B65,"")))))))))))</f>
        <v>Fiesch</v>
      </c>
      <c r="D124" s="22">
        <f>F100</f>
        <v>2</v>
      </c>
      <c r="E124" s="22">
        <f>F104</f>
        <v>2</v>
      </c>
      <c r="F124" s="22">
        <f t="shared" si="24"/>
        <v>4</v>
      </c>
      <c r="G124" s="22">
        <f>F99+F103-G99-G103</f>
        <v>2</v>
      </c>
      <c r="H124" s="22">
        <f>_xlfn.RANK.EQ(F124,F124:F126)+12</f>
        <v>13</v>
      </c>
      <c r="I124" s="22">
        <f>_xlfn.RANK.EQ(G124,G124:G126)+12</f>
        <v>13</v>
      </c>
      <c r="J124" s="75">
        <v>13</v>
      </c>
    </row>
    <row r="125" spans="2:10" x14ac:dyDescent="0.25">
      <c r="B125" s="63" t="s">
        <v>54</v>
      </c>
      <c r="C125" s="22" t="str">
        <f>IF(J68=5,B68,(IF(J69=5,B69,(IF(J70=5,B70,(IF(J71=5,B71,(IF(J72=5,B72,(IF(J73=5,B73,"")))))))))))</f>
        <v>Leuk 2</v>
      </c>
      <c r="D125" s="22">
        <f>G100</f>
        <v>0</v>
      </c>
      <c r="E125" s="22">
        <f>F108</f>
        <v>0</v>
      </c>
      <c r="F125" s="22">
        <f t="shared" si="24"/>
        <v>0</v>
      </c>
      <c r="G125" s="22">
        <f>G99+F107-F99-G107</f>
        <v>-2</v>
      </c>
      <c r="H125" s="22">
        <f>_xlfn.RANK.EQ(F125,F124:F126)+12</f>
        <v>15</v>
      </c>
      <c r="I125" s="22">
        <f>_xlfn.RANK.EQ(G125,G124:G126)+12</f>
        <v>15</v>
      </c>
      <c r="J125" s="75">
        <v>15</v>
      </c>
    </row>
    <row r="126" spans="2:10" x14ac:dyDescent="0.25">
      <c r="B126" s="63" t="s">
        <v>58</v>
      </c>
      <c r="C126" s="22" t="str">
        <f>IF(J76=5,B76,(IF(J77=5,B77,(IF(J78=5,B78,(IF(J79=5,B79,(IF(J80=5,B80,(IF(J81=5,B81,"")))))))))))</f>
        <v>Siders 1</v>
      </c>
      <c r="D126" s="22">
        <f>G104</f>
        <v>0</v>
      </c>
      <c r="E126" s="22">
        <f>G108</f>
        <v>2</v>
      </c>
      <c r="F126" s="22">
        <f t="shared" si="24"/>
        <v>2</v>
      </c>
      <c r="G126" s="22">
        <f>G103+G107-F103-F107</f>
        <v>0</v>
      </c>
      <c r="H126" s="22">
        <f>_xlfn.RANK.EQ(F126,F124:F126)+12</f>
        <v>14</v>
      </c>
      <c r="I126" s="22">
        <f>_xlfn.RANK.EQ(G126,G124:G126)+12</f>
        <v>14</v>
      </c>
      <c r="J126" s="75">
        <v>14</v>
      </c>
    </row>
    <row r="127" spans="2:10" x14ac:dyDescent="0.25">
      <c r="B127" s="63" t="s">
        <v>55</v>
      </c>
      <c r="C127" s="22" t="str">
        <f>IF(J60=6,B60,(IF(J61=6,B61,(IF(J62=6,B62,(IF(J63=6,B63,(IF(J64=6,B64,(IF(J65=6,B65,"")))))))))))</f>
        <v>Leuk 1</v>
      </c>
      <c r="D127" s="22">
        <f>I100</f>
        <v>2</v>
      </c>
      <c r="E127" s="22">
        <f>I104</f>
        <v>2</v>
      </c>
      <c r="F127" s="22">
        <f t="shared" si="24"/>
        <v>4</v>
      </c>
      <c r="G127" s="22">
        <f>I99+I103-J99-J103</f>
        <v>3</v>
      </c>
      <c r="H127" s="22">
        <f>_xlfn.RANK.EQ(F127,F127:F129)+15</f>
        <v>16</v>
      </c>
      <c r="I127" s="22">
        <f>_xlfn.RANK.EQ(G127,G127:G129)+15</f>
        <v>16</v>
      </c>
      <c r="J127" s="75">
        <v>16</v>
      </c>
    </row>
    <row r="128" spans="2:10" x14ac:dyDescent="0.25">
      <c r="B128" s="63" t="s">
        <v>56</v>
      </c>
      <c r="C128" s="22" t="str">
        <f>IF(J68=6,B68,(IF(J69=6,B69,(IF(J70=6,B70,(IF(J71=6,B71,(IF(J72=6,B72,(IF(J73=6,B73,"")))))))))))</f>
        <v>Zaniglas 2</v>
      </c>
      <c r="D128" s="22">
        <f>J100</f>
        <v>0</v>
      </c>
      <c r="E128" s="22">
        <f>I108</f>
        <v>1</v>
      </c>
      <c r="F128" s="22">
        <f t="shared" si="24"/>
        <v>1</v>
      </c>
      <c r="G128" s="22">
        <f>J99+I107-I99-J107</f>
        <v>-2</v>
      </c>
      <c r="H128" s="22">
        <f>_xlfn.RANK.EQ(F128,F127:F129)+15</f>
        <v>17</v>
      </c>
      <c r="I128" s="22">
        <f>_xlfn.RANK.EQ(G128,G127:G129)+15</f>
        <v>18</v>
      </c>
      <c r="J128" s="75">
        <v>18</v>
      </c>
    </row>
    <row r="129" spans="2:10" ht="15.75" thickBot="1" x14ac:dyDescent="0.3">
      <c r="B129" s="25" t="s">
        <v>59</v>
      </c>
      <c r="C129" s="49" t="str">
        <f>IF(J76=6,B76,(IF(J77=6,B77,(IF(J78=6,B78,(IF(J79=6,B79,(IF(J80=6,B80,(IF(J81=6,B81,"")))))))))))</f>
        <v>Zaniglas 1</v>
      </c>
      <c r="D129" s="49">
        <f>J104</f>
        <v>0</v>
      </c>
      <c r="E129" s="49">
        <f>J108</f>
        <v>1</v>
      </c>
      <c r="F129" s="49">
        <f t="shared" si="24"/>
        <v>1</v>
      </c>
      <c r="G129" s="49">
        <f>J103+J107-I103-I107</f>
        <v>-1</v>
      </c>
      <c r="H129" s="49">
        <f>_xlfn.RANK.EQ(F129,F127:F129)+15</f>
        <v>17</v>
      </c>
      <c r="I129" s="49">
        <f>_xlfn.RANK.EQ(G129,G127:G129)+15</f>
        <v>17</v>
      </c>
      <c r="J129" s="76">
        <v>17</v>
      </c>
    </row>
    <row r="130" spans="2:10" x14ac:dyDescent="0.25">
      <c r="B130" s="6"/>
      <c r="J130"/>
    </row>
    <row r="131" spans="2:10" x14ac:dyDescent="0.25">
      <c r="B131" s="77" t="s">
        <v>65</v>
      </c>
      <c r="J131"/>
    </row>
    <row r="132" spans="2:10" x14ac:dyDescent="0.25">
      <c r="B132" s="77" t="s">
        <v>66</v>
      </c>
      <c r="J132"/>
    </row>
    <row r="133" spans="2:10" x14ac:dyDescent="0.25">
      <c r="B133" s="77" t="s">
        <v>67</v>
      </c>
      <c r="J133"/>
    </row>
    <row r="134" spans="2:10" x14ac:dyDescent="0.25">
      <c r="B134" s="77" t="s">
        <v>68</v>
      </c>
      <c r="J134"/>
    </row>
    <row r="135" spans="2:10" x14ac:dyDescent="0.25">
      <c r="B135" s="77"/>
      <c r="J135"/>
    </row>
    <row r="136" spans="2:10" x14ac:dyDescent="0.25">
      <c r="B136" s="77" t="s">
        <v>69</v>
      </c>
      <c r="J136"/>
    </row>
  </sheetData>
  <mergeCells count="10">
    <mergeCell ref="A68:A73"/>
    <mergeCell ref="A76:A81"/>
    <mergeCell ref="A83:K83"/>
    <mergeCell ref="A110:K110"/>
    <mergeCell ref="A10:K10"/>
    <mergeCell ref="C11:D11"/>
    <mergeCell ref="F11:G11"/>
    <mergeCell ref="I11:J11"/>
    <mergeCell ref="A58:K58"/>
    <mergeCell ref="A60:A65"/>
  </mergeCells>
  <conditionalFormatting sqref="J115:J1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STUDER Rahel</dc:creator>
  <cp:keywords/>
  <dc:description/>
  <cp:lastModifiedBy>Alexandra W.</cp:lastModifiedBy>
  <cp:revision/>
  <dcterms:created xsi:type="dcterms:W3CDTF">2025-01-07T06:27:34Z</dcterms:created>
  <dcterms:modified xsi:type="dcterms:W3CDTF">2025-01-20T19:31:33Z</dcterms:modified>
  <cp:category/>
  <cp:contentStatus/>
</cp:coreProperties>
</file>